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firstSheet="8" activeTab="8"/>
  </bookViews>
  <sheets>
    <sheet name="Arkusz7" sheetId="1" r:id="rId1"/>
    <sheet name="Arkusz4" sheetId="2" r:id="rId2"/>
    <sheet name="Arkusz6" sheetId="3" r:id="rId3"/>
    <sheet name="Arkusz5" sheetId="4" r:id="rId4"/>
    <sheet name="zmlrządówka" sheetId="5" r:id="rId5"/>
    <sheet name="zmiana planu 26.03.03" sheetId="6" r:id="rId6"/>
    <sheet name="zmiana planu 03.04.03" sheetId="7" r:id="rId7"/>
    <sheet name="zmiana planu 30.04.03" sheetId="8" r:id="rId8"/>
    <sheet name="projekt wydatków 2004" sheetId="9" r:id="rId9"/>
  </sheets>
  <definedNames>
    <definedName name="_xlnm.Print_Titles" localSheetId="5">'zmiana planu 26.03.03'!$8:$15</definedName>
  </definedNames>
  <calcPr fullCalcOnLoad="1"/>
</workbook>
</file>

<file path=xl/sharedStrings.xml><?xml version="1.0" encoding="utf-8"?>
<sst xmlns="http://schemas.openxmlformats.org/spreadsheetml/2006/main" count="2049" uniqueCount="182">
  <si>
    <t>Dz.</t>
  </si>
  <si>
    <t>Rozdz.</t>
  </si>
  <si>
    <t>Wyszczególnienie</t>
  </si>
  <si>
    <t>a) plan przed zmianą</t>
  </si>
  <si>
    <t>Z tego :</t>
  </si>
  <si>
    <t>Bieżące</t>
  </si>
  <si>
    <t>w tym :</t>
  </si>
  <si>
    <t>Dotacje</t>
  </si>
  <si>
    <t>a.</t>
  </si>
  <si>
    <t>b.</t>
  </si>
  <si>
    <t>b)  zwiększenia</t>
  </si>
  <si>
    <t>c) zmniejszenia</t>
  </si>
  <si>
    <t>d) plan po zmianach</t>
  </si>
  <si>
    <t>c.</t>
  </si>
  <si>
    <t>d.</t>
  </si>
  <si>
    <t>Oświata i wychowanie</t>
  </si>
  <si>
    <t>Pozostała działalność</t>
  </si>
  <si>
    <t>Ochrona zdrowia</t>
  </si>
  <si>
    <t>Załącznik  nr  2   do</t>
  </si>
  <si>
    <t>OGÓŁEM</t>
  </si>
  <si>
    <t>Wydatki ogółem</t>
  </si>
  <si>
    <t>Wynagrodzenia i pochodne od wynagrodzeń</t>
  </si>
  <si>
    <t>Pozostałe wydatki</t>
  </si>
  <si>
    <t>zadania bieżące realizowane przez powiat na podstawie porozumień z organami administracji rządowej</t>
  </si>
  <si>
    <t>Wydatki majątkowe</t>
  </si>
  <si>
    <t>Rady  Powiatu  Złotowskiego</t>
  </si>
  <si>
    <t>010</t>
  </si>
  <si>
    <t>Rolnictwo i łowiectwo</t>
  </si>
  <si>
    <t>01000</t>
  </si>
  <si>
    <t>Integracja z Unią Europejską</t>
  </si>
  <si>
    <t>01005</t>
  </si>
  <si>
    <t>Prace geodezyjno-urządzeniowe na potrzeby rolnictwa</t>
  </si>
  <si>
    <t>01021</t>
  </si>
  <si>
    <t>Inspekcja Weterynaryjna</t>
  </si>
  <si>
    <t>01022</t>
  </si>
  <si>
    <t>Zwalczanie chorób zakaźnych zwierząt oraz badania monitoringowe pozostałości chemicznych i biologicznych w tkankach zwierząt i produktach pochodzenia zwierzęcego</t>
  </si>
  <si>
    <t>020</t>
  </si>
  <si>
    <t>Leśnictwo</t>
  </si>
  <si>
    <t>02001</t>
  </si>
  <si>
    <t>Gospodarka leśna</t>
  </si>
  <si>
    <t>02002</t>
  </si>
  <si>
    <t>Nadzór nad gospodarką leśną</t>
  </si>
  <si>
    <t>150</t>
  </si>
  <si>
    <t>Przetwórstwo przemysłowe</t>
  </si>
  <si>
    <t>15011</t>
  </si>
  <si>
    <t>Rozwój przedsiębiorczości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</si>
  <si>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</si>
  <si>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</si>
  <si>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</si>
  <si>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</si>
  <si>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</si>
  <si>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</si>
  <si>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</si>
  <si>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</si>
  <si>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</si>
  <si>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</si>
  <si>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</si>
  <si>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</si>
  <si>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</si>
  <si>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</si>
  <si>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</si>
  <si>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</si>
  <si>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</si>
  <si>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</si>
  <si>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</si>
  <si>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</si>
  <si>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</si>
  <si>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</si>
  <si>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</si>
  <si>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</si>
  <si>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751</t>
  </si>
  <si>
    <t>Urzędy naczelnych organów władzy państwowej,kontroli i ochrony prawa oraz sądownictwa</t>
  </si>
  <si>
    <t>75109</t>
  </si>
  <si>
    <t>Wybory do rad gmin,rad powiatów i sejmików województw oraz referenda gminne, powiatowe i wojewódzkie</t>
  </si>
  <si>
    <t>754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</si>
  <si>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</si>
  <si>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</si>
  <si>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</si>
  <si>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</si>
  <si>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</si>
  <si>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75495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</si>
  <si>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</si>
  <si>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</si>
  <si>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</si>
  <si>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</si>
  <si>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</si>
  <si>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</si>
  <si>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</si>
  <si>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</si>
  <si>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</si>
  <si>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</si>
  <si>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</si>
  <si>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</si>
  <si>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80113</t>
  </si>
  <si>
    <t>Dowożenie uczniów do szkół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</si>
  <si>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</si>
  <si>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</si>
  <si>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</si>
  <si>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</si>
  <si>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</si>
  <si>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</si>
  <si>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</si>
  <si>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</si>
  <si>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85156</t>
  </si>
  <si>
    <t>Składki na ubezpieczenia zdrowotne oraz świadczenia dla osób nie objętych obowiązkiem ubezpieczenia zdrowotnego</t>
  </si>
  <si>
    <t>853</t>
  </si>
  <si>
    <t>Opieka społeczna</t>
  </si>
  <si>
    <t>85301</t>
  </si>
  <si>
    <t>85304</t>
  </si>
  <si>
    <t>Rodziny zastępcze</t>
  </si>
  <si>
    <t>85316</t>
  </si>
  <si>
    <t>Zasiłki rodzinne,pielęgnacyjne i wychowawcze</t>
  </si>
  <si>
    <t>85318</t>
  </si>
  <si>
    <t>85321</t>
  </si>
  <si>
    <t>Zespoły do spraw orzekania o  stopniu niepełnosprawności</t>
  </si>
  <si>
    <t>Powiatowe centra pomocy rodzinie</t>
  </si>
  <si>
    <t>85333</t>
  </si>
  <si>
    <t>Powiatowe urzędy pracy</t>
  </si>
  <si>
    <t>85395</t>
  </si>
  <si>
    <t>854</t>
  </si>
  <si>
    <t>Edukacyjna opieka wychowawcza</t>
  </si>
  <si>
    <t>85403</t>
  </si>
  <si>
    <t>Specjalne ośrodki szkolno-wychowawcze</t>
  </si>
  <si>
    <t>85406</t>
  </si>
  <si>
    <t>Poradnie psychologiczno-pedagogiczne oraz inne poradnie specjalistyczne</t>
  </si>
  <si>
    <t>85407</t>
  </si>
  <si>
    <t>Placówki wychowania pozaszkolnego</t>
  </si>
  <si>
    <t>85410</t>
  </si>
  <si>
    <t>Internaty i bursy szkolne</t>
  </si>
  <si>
    <t>85412</t>
  </si>
  <si>
    <t>Kolonie i obozy oraz inne formy wypoczynku dzieci i młodzieży szkolnej</t>
  </si>
  <si>
    <t>85417</t>
  </si>
  <si>
    <t>Szkolne schroniska młodzieżowe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</si>
  <si>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</si>
  <si>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</si>
  <si>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</si>
  <si>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</si>
  <si>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</si>
  <si>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</si>
  <si>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</si>
  <si>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</si>
  <si>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</si>
  <si>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Prace geodezyjne i kartograficzne                      (nieinwestycyjne)</t>
  </si>
  <si>
    <t>75095</t>
  </si>
  <si>
    <t>85326</t>
  </si>
  <si>
    <t>Ośrodki adopcyjno - opiekuńcze</t>
  </si>
  <si>
    <t>85346</t>
  </si>
  <si>
    <t>85466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</si>
  <si>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</si>
  <si>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Gospodarka gruntami i nieruchomościami</t>
  </si>
  <si>
    <t>Obsługa papierów wartościowych,kredytów i pożyczek jednostek samorządu terytorialnego</t>
  </si>
  <si>
    <t>Placówki opiekuńczo-wychowawcze</t>
  </si>
  <si>
    <t>Uchwały  Nr VII/ 33 /2003</t>
  </si>
  <si>
    <t>z  dnia 26 marca  2003 roku</t>
  </si>
  <si>
    <t>z  dnia 03 kwietnia  2003 roku</t>
  </si>
  <si>
    <t>Uchwały  Nr 15/ 28 /2003</t>
  </si>
  <si>
    <t>Uchwały  Nr 15/ 27 /2003</t>
  </si>
  <si>
    <t>w tym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</si>
  <si>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</si>
  <si>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</si>
  <si>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Uchwały  Nr  IX/ 45 /2003</t>
  </si>
  <si>
    <t>z  dnia 30 kwietnia  2003 roku</t>
  </si>
  <si>
    <t>Zarządu  Powiatu  Złotowskiego</t>
  </si>
  <si>
    <t>85415</t>
  </si>
  <si>
    <t>Pomoc materialna dla uczniów</t>
  </si>
  <si>
    <t>01017</t>
  </si>
  <si>
    <t>Ochrona roslin</t>
  </si>
  <si>
    <t>852</t>
  </si>
  <si>
    <t>Pomoc społeczna</t>
  </si>
  <si>
    <t>85201</t>
  </si>
  <si>
    <t>85204</t>
  </si>
  <si>
    <t>85216</t>
  </si>
  <si>
    <t>85218</t>
  </si>
  <si>
    <t>85226</t>
  </si>
  <si>
    <t>Pozostałe zadania                                   w zakresie polityki społecznej</t>
  </si>
  <si>
    <t>85295</t>
  </si>
  <si>
    <t>85153</t>
  </si>
  <si>
    <t>Zwalczanie narkomanii</t>
  </si>
  <si>
    <t>85446</t>
  </si>
  <si>
    <t xml:space="preserve">Załącznik  nr  2   do </t>
  </si>
  <si>
    <t>Uchwały  Nr XIX/95/2004</t>
  </si>
  <si>
    <t>z  dnia 28 kwietnia 2004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</si>
</sst>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Bookman Old Style"/>
      <family val="1"/>
    </font>
    <font>
      <sz val="10"/>
      <name val="Bookman Old Style"/>
      <family val="1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3" xfId="0" applyNumberFormat="1" applyFont="1" applyBorder="1" applyAlignment="1">
      <alignment/>
    </xf>
    <xf numFmtId="49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49" fontId="0" fillId="0" borderId="3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3" fontId="7" fillId="0" borderId="5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49" fontId="0" fillId="0" borderId="4" xfId="0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3" fontId="0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2" borderId="5" xfId="0" applyFont="1" applyFill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49" fontId="7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right"/>
    </xf>
    <xf numFmtId="49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3" fontId="7" fillId="0" borderId="3" xfId="0" applyNumberFormat="1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49" fontId="7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left" wrapText="1"/>
    </xf>
    <xf numFmtId="0" fontId="0" fillId="0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7" fillId="0" borderId="4" xfId="0" applyNumberFormat="1" applyFont="1" applyBorder="1" applyAlignment="1">
      <alignment horizontal="left" wrapText="1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49" fontId="0" fillId="0" borderId="6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horizontal="left" wrapText="1"/>
    </xf>
    <xf numFmtId="49" fontId="0" fillId="0" borderId="6" xfId="0" applyNumberFormat="1" applyFont="1" applyBorder="1" applyAlignment="1">
      <alignment horizontal="left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  <xf numFmtId="49" fontId="0" fillId="0" borderId="6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left" wrapText="1"/>
    </xf>
    <xf numFmtId="49" fontId="0" fillId="0" borderId="4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left" wrapText="1"/>
    </xf>
    <xf numFmtId="49" fontId="0" fillId="0" borderId="6" xfId="0" applyNumberFormat="1" applyFont="1" applyFill="1" applyBorder="1" applyAlignment="1">
      <alignment horizontal="left" wrapText="1"/>
    </xf>
    <xf numFmtId="49" fontId="0" fillId="0" borderId="3" xfId="0" applyNumberFormat="1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vertical="top" wrapText="1"/>
    </xf>
    <xf numFmtId="49" fontId="0" fillId="0" borderId="6" xfId="0" applyNumberFormat="1" applyFont="1" applyFill="1" applyBorder="1" applyAlignment="1">
      <alignment vertical="top" wrapText="1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3" sqref="E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7"/>
  <sheetViews>
    <sheetView workbookViewId="0" topLeftCell="A94">
      <selection activeCell="J121" sqref="J121"/>
    </sheetView>
  </sheetViews>
  <sheetFormatPr defaultColWidth="9.00390625" defaultRowHeight="12.75"/>
  <cols>
    <col min="1" max="1" width="6.00390625" style="20" customWidth="1"/>
    <col min="2" max="2" width="6.375" style="20" customWidth="1"/>
    <col min="3" max="3" width="25.75390625" style="21" customWidth="1"/>
    <col min="4" max="4" width="2.75390625" style="21" customWidth="1"/>
    <col min="5" max="5" width="10.75390625" style="21" customWidth="1"/>
    <col min="6" max="6" width="11.25390625" style="21" customWidth="1"/>
    <col min="7" max="7" width="13.625" style="21" customWidth="1"/>
    <col min="8" max="8" width="12.125" style="21" customWidth="1"/>
    <col min="9" max="9" width="9.125" style="21" customWidth="1"/>
    <col min="10" max="10" width="11.625" style="21" customWidth="1"/>
  </cols>
  <sheetData>
    <row r="1" spans="1:10" ht="12.75">
      <c r="A1" s="38"/>
      <c r="B1" s="38"/>
      <c r="C1" s="39"/>
      <c r="D1" s="39"/>
      <c r="E1" s="39"/>
      <c r="F1" s="39"/>
      <c r="G1" s="39"/>
      <c r="H1" s="40" t="s">
        <v>18</v>
      </c>
      <c r="I1" s="41"/>
      <c r="J1" s="41"/>
    </row>
    <row r="2" spans="1:10" ht="13.5">
      <c r="A2" s="42"/>
      <c r="B2" s="42"/>
      <c r="C2" s="4"/>
      <c r="D2" s="43"/>
      <c r="E2" s="43"/>
      <c r="F2" s="43"/>
      <c r="G2" s="44"/>
      <c r="H2" s="40" t="s">
        <v>155</v>
      </c>
      <c r="I2" s="41"/>
      <c r="J2" s="41"/>
    </row>
    <row r="3" spans="1:10" ht="13.5">
      <c r="A3" s="42"/>
      <c r="B3" s="42"/>
      <c r="C3" s="4"/>
      <c r="D3" s="43"/>
      <c r="E3" s="43"/>
      <c r="F3" s="43"/>
      <c r="G3" s="44"/>
      <c r="H3" s="40" t="s">
        <v>25</v>
      </c>
      <c r="I3" s="41"/>
      <c r="J3" s="41"/>
    </row>
    <row r="4" spans="1:10" ht="13.5">
      <c r="A4" s="42"/>
      <c r="B4" s="42"/>
      <c r="C4" s="4"/>
      <c r="D4" s="43"/>
      <c r="E4" s="43"/>
      <c r="F4" s="43"/>
      <c r="G4" s="44"/>
      <c r="H4" s="40" t="s">
        <v>154</v>
      </c>
      <c r="I4" s="41"/>
      <c r="J4" s="41"/>
    </row>
    <row r="5" spans="1:10" ht="15">
      <c r="A5" s="42"/>
      <c r="B5" s="42"/>
      <c r="C5" s="4"/>
      <c r="D5" s="43"/>
      <c r="E5" s="43"/>
      <c r="F5" s="43"/>
      <c r="G5" s="44"/>
      <c r="H5" s="45"/>
      <c r="I5" s="45"/>
      <c r="J5" s="45"/>
    </row>
    <row r="6" spans="1:10" ht="18">
      <c r="A6" s="42"/>
      <c r="B6" s="42"/>
      <c r="C6" s="136" t="s">
        <v>148</v>
      </c>
      <c r="D6" s="136"/>
      <c r="E6" s="136"/>
      <c r="F6" s="136"/>
      <c r="G6" s="136"/>
      <c r="H6" s="136"/>
      <c r="I6" s="46"/>
      <c r="J6" s="46"/>
    </row>
    <row r="7" spans="1:10" ht="12.75">
      <c r="A7" s="42"/>
      <c r="B7" s="42"/>
      <c r="C7" s="43"/>
      <c r="D7" s="43"/>
      <c r="E7" s="43"/>
      <c r="F7" s="43"/>
      <c r="G7" s="43"/>
      <c r="H7" s="43"/>
      <c r="I7" s="43"/>
      <c r="J7" s="43"/>
    </row>
    <row r="8" spans="1:10" ht="12.75">
      <c r="A8" s="137" t="s">
        <v>0</v>
      </c>
      <c r="B8" s="137" t="s">
        <v>1</v>
      </c>
      <c r="C8" s="142" t="s">
        <v>2</v>
      </c>
      <c r="D8" s="143"/>
      <c r="E8" s="129" t="s">
        <v>20</v>
      </c>
      <c r="F8" s="2" t="s">
        <v>4</v>
      </c>
      <c r="G8" s="1"/>
      <c r="H8" s="1"/>
      <c r="I8" s="1"/>
      <c r="J8" s="129" t="s">
        <v>24</v>
      </c>
    </row>
    <row r="9" spans="1:10" ht="12.75">
      <c r="A9" s="138"/>
      <c r="B9" s="140"/>
      <c r="C9" s="144"/>
      <c r="D9" s="145"/>
      <c r="E9" s="130"/>
      <c r="F9" s="132" t="s">
        <v>5</v>
      </c>
      <c r="G9" s="2" t="s">
        <v>6</v>
      </c>
      <c r="H9" s="3"/>
      <c r="I9" s="3"/>
      <c r="J9" s="130"/>
    </row>
    <row r="10" spans="1:10" ht="12.75">
      <c r="A10" s="138"/>
      <c r="B10" s="140"/>
      <c r="C10" s="144"/>
      <c r="D10" s="145"/>
      <c r="E10" s="130"/>
      <c r="F10" s="133"/>
      <c r="G10" s="129" t="s">
        <v>21</v>
      </c>
      <c r="H10" s="129" t="s">
        <v>22</v>
      </c>
      <c r="I10" s="132" t="s">
        <v>7</v>
      </c>
      <c r="J10" s="130"/>
    </row>
    <row r="11" spans="1:10" ht="12.75">
      <c r="A11" s="138"/>
      <c r="B11" s="140"/>
      <c r="C11" s="146" t="s">
        <v>3</v>
      </c>
      <c r="D11" s="147"/>
      <c r="E11" s="130"/>
      <c r="F11" s="133"/>
      <c r="G11" s="130"/>
      <c r="H11" s="104"/>
      <c r="I11" s="134"/>
      <c r="J11" s="130"/>
    </row>
    <row r="12" spans="1:10" ht="12.75">
      <c r="A12" s="138"/>
      <c r="B12" s="140"/>
      <c r="C12" s="146" t="s">
        <v>10</v>
      </c>
      <c r="D12" s="147"/>
      <c r="E12" s="130"/>
      <c r="F12" s="133"/>
      <c r="G12" s="130"/>
      <c r="H12" s="104"/>
      <c r="I12" s="134"/>
      <c r="J12" s="130"/>
    </row>
    <row r="13" spans="1:10" ht="12.75">
      <c r="A13" s="138"/>
      <c r="B13" s="140"/>
      <c r="C13" s="146" t="s">
        <v>11</v>
      </c>
      <c r="D13" s="147"/>
      <c r="E13" s="130"/>
      <c r="F13" s="133"/>
      <c r="G13" s="130"/>
      <c r="H13" s="104"/>
      <c r="I13" s="134"/>
      <c r="J13" s="130"/>
    </row>
    <row r="14" spans="1:10" ht="12.75">
      <c r="A14" s="138"/>
      <c r="B14" s="140"/>
      <c r="C14" s="148" t="s">
        <v>12</v>
      </c>
      <c r="D14" s="149"/>
      <c r="E14" s="130"/>
      <c r="F14" s="133"/>
      <c r="G14" s="130"/>
      <c r="H14" s="104"/>
      <c r="I14" s="134"/>
      <c r="J14" s="130"/>
    </row>
    <row r="15" spans="1:10" ht="12.75">
      <c r="A15" s="139"/>
      <c r="B15" s="141"/>
      <c r="C15" s="150"/>
      <c r="D15" s="151"/>
      <c r="E15" s="131"/>
      <c r="F15" s="103"/>
      <c r="G15" s="131"/>
      <c r="H15" s="102"/>
      <c r="I15" s="135"/>
      <c r="J15" s="131"/>
    </row>
    <row r="16" spans="1:10" ht="12.75">
      <c r="A16" s="8" t="s">
        <v>26</v>
      </c>
      <c r="B16" s="5"/>
      <c r="C16" s="11" t="s">
        <v>27</v>
      </c>
      <c r="D16" s="22" t="s">
        <v>8</v>
      </c>
      <c r="E16" s="16">
        <f>SUM(E20,E24,E28,E32)</f>
        <v>419000</v>
      </c>
      <c r="F16" s="16">
        <f>SUM(F20,F24,F28,F32)</f>
        <v>413000</v>
      </c>
      <c r="G16" s="16">
        <f>SUM(G20,G24,G28,G32)</f>
        <v>250920</v>
      </c>
      <c r="H16" s="16">
        <f>SUM(H20,H24,H28,H32)</f>
        <v>162080</v>
      </c>
      <c r="I16" s="16"/>
      <c r="J16" s="16">
        <f>SUM(J20,J24,J28,J32)</f>
        <v>6000</v>
      </c>
    </row>
    <row r="17" spans="1:10" ht="12.75">
      <c r="A17" s="23"/>
      <c r="B17" s="23"/>
      <c r="C17" s="24"/>
      <c r="D17" s="22" t="s">
        <v>9</v>
      </c>
      <c r="E17" s="16"/>
      <c r="F17" s="25"/>
      <c r="G17" s="25"/>
      <c r="H17" s="25"/>
      <c r="I17" s="25"/>
      <c r="J17" s="25"/>
    </row>
    <row r="18" spans="1:10" ht="12.75">
      <c r="A18" s="23"/>
      <c r="B18" s="23"/>
      <c r="C18" s="24"/>
      <c r="D18" s="22" t="s">
        <v>13</v>
      </c>
      <c r="E18" s="16"/>
      <c r="F18" s="25"/>
      <c r="G18" s="25"/>
      <c r="H18" s="26"/>
      <c r="I18" s="25"/>
      <c r="J18" s="25"/>
    </row>
    <row r="19" spans="1:10" ht="12.75">
      <c r="A19" s="27"/>
      <c r="B19" s="27"/>
      <c r="C19" s="28"/>
      <c r="D19" s="22" t="s">
        <v>14</v>
      </c>
      <c r="E19" s="16">
        <f>SUM(E23,E27,E31,E35)</f>
        <v>419000</v>
      </c>
      <c r="F19" s="16">
        <f>SUM(F23,F27,F31,F35)</f>
        <v>413000</v>
      </c>
      <c r="G19" s="16">
        <f>SUM(G23,G27,G31,G35)</f>
        <v>250920</v>
      </c>
      <c r="H19" s="16">
        <f>SUM(H23,H27,H31,H35)</f>
        <v>162080</v>
      </c>
      <c r="I19" s="16"/>
      <c r="J19" s="16">
        <f>SUM(J23,J27,J31,J35)</f>
        <v>6000</v>
      </c>
    </row>
    <row r="20" spans="1:10" ht="12.75" hidden="1">
      <c r="A20" s="29"/>
      <c r="B20" s="5" t="s">
        <v>28</v>
      </c>
      <c r="C20" s="30" t="s">
        <v>29</v>
      </c>
      <c r="D20" s="22" t="s">
        <v>8</v>
      </c>
      <c r="E20" s="25">
        <f>SUM(F20,J20)</f>
        <v>0</v>
      </c>
      <c r="F20" s="25">
        <f>SUM(G20,H20,I20)</f>
        <v>0</v>
      </c>
      <c r="G20" s="25"/>
      <c r="H20" s="25"/>
      <c r="I20" s="25"/>
      <c r="J20" s="25"/>
    </row>
    <row r="21" spans="1:10" ht="12.75" hidden="1">
      <c r="A21" s="23"/>
      <c r="B21" s="23"/>
      <c r="C21" s="24"/>
      <c r="D21" s="22" t="s">
        <v>9</v>
      </c>
      <c r="E21" s="25"/>
      <c r="F21" s="25"/>
      <c r="G21" s="25"/>
      <c r="H21" s="25"/>
      <c r="I21" s="25"/>
      <c r="J21" s="25"/>
    </row>
    <row r="22" spans="1:10" ht="12.75" hidden="1">
      <c r="A22" s="23"/>
      <c r="B22" s="23"/>
      <c r="C22" s="24"/>
      <c r="D22" s="22" t="s">
        <v>13</v>
      </c>
      <c r="E22" s="25"/>
      <c r="F22" s="25"/>
      <c r="G22" s="25"/>
      <c r="H22" s="26"/>
      <c r="I22" s="25"/>
      <c r="J22" s="25"/>
    </row>
    <row r="23" spans="1:10" ht="12.75" hidden="1">
      <c r="A23" s="27"/>
      <c r="B23" s="27"/>
      <c r="C23" s="28"/>
      <c r="D23" s="22" t="s">
        <v>14</v>
      </c>
      <c r="E23" s="25">
        <f>SUM(E20,E21)-E22</f>
        <v>0</v>
      </c>
      <c r="F23" s="25">
        <f>SUM(F20,F21)-F22</f>
        <v>0</v>
      </c>
      <c r="G23" s="25"/>
      <c r="H23" s="25"/>
      <c r="I23" s="25"/>
      <c r="J23" s="25"/>
    </row>
    <row r="24" spans="1:10" ht="12.75">
      <c r="A24" s="23"/>
      <c r="B24" s="23" t="s">
        <v>30</v>
      </c>
      <c r="C24" s="123" t="s">
        <v>31</v>
      </c>
      <c r="D24" s="31" t="s">
        <v>8</v>
      </c>
      <c r="E24" s="25">
        <f>SUM(F24,J24)</f>
        <v>99000</v>
      </c>
      <c r="F24" s="25">
        <f>SUM(G24,H24,I24)</f>
        <v>99000</v>
      </c>
      <c r="G24" s="25"/>
      <c r="H24" s="25">
        <v>99000</v>
      </c>
      <c r="I24" s="25"/>
      <c r="J24" s="25"/>
    </row>
    <row r="25" spans="1:10" ht="12.75">
      <c r="A25" s="23"/>
      <c r="B25" s="23"/>
      <c r="C25" s="124"/>
      <c r="D25" s="22" t="s">
        <v>9</v>
      </c>
      <c r="E25" s="25"/>
      <c r="F25" s="25"/>
      <c r="G25" s="25"/>
      <c r="H25" s="25"/>
      <c r="I25" s="25"/>
      <c r="J25" s="25"/>
    </row>
    <row r="26" spans="1:10" ht="12.75">
      <c r="A26" s="23"/>
      <c r="B26" s="23"/>
      <c r="C26" s="124"/>
      <c r="D26" s="22" t="s">
        <v>13</v>
      </c>
      <c r="E26" s="25"/>
      <c r="F26" s="25"/>
      <c r="G26" s="25"/>
      <c r="H26" s="25"/>
      <c r="I26" s="25"/>
      <c r="J26" s="25"/>
    </row>
    <row r="27" spans="1:10" ht="12.75">
      <c r="A27" s="27"/>
      <c r="B27" s="27"/>
      <c r="C27" s="125"/>
      <c r="D27" s="22" t="s">
        <v>14</v>
      </c>
      <c r="E27" s="25">
        <f>SUM(E24,E25)-E26</f>
        <v>99000</v>
      </c>
      <c r="F27" s="25">
        <f>SUM(F24,F25)-F26</f>
        <v>99000</v>
      </c>
      <c r="G27" s="25"/>
      <c r="H27" s="25">
        <f>SUM(H24,H25)-H26</f>
        <v>99000</v>
      </c>
      <c r="I27" s="25"/>
      <c r="J27" s="25"/>
    </row>
    <row r="28" spans="1:10" ht="12.75">
      <c r="A28" s="23"/>
      <c r="B28" s="23" t="s">
        <v>32</v>
      </c>
      <c r="C28" s="24" t="s">
        <v>33</v>
      </c>
      <c r="D28" s="22" t="s">
        <v>8</v>
      </c>
      <c r="E28" s="25">
        <f>SUM(F28,J28)</f>
        <v>320000</v>
      </c>
      <c r="F28" s="25">
        <f>SUM(G28,H28)</f>
        <v>314000</v>
      </c>
      <c r="G28" s="25">
        <v>250920</v>
      </c>
      <c r="H28" s="25">
        <v>63080</v>
      </c>
      <c r="I28" s="25"/>
      <c r="J28" s="25">
        <v>6000</v>
      </c>
    </row>
    <row r="29" spans="1:10" ht="12.75">
      <c r="A29" s="23"/>
      <c r="B29" s="23"/>
      <c r="C29" s="24"/>
      <c r="D29" s="22" t="s">
        <v>9</v>
      </c>
      <c r="E29" s="25"/>
      <c r="F29" s="25"/>
      <c r="G29" s="25"/>
      <c r="H29" s="25"/>
      <c r="I29" s="25"/>
      <c r="J29" s="25"/>
    </row>
    <row r="30" spans="1:10" ht="12.75">
      <c r="A30" s="23"/>
      <c r="B30" s="23"/>
      <c r="C30" s="24"/>
      <c r="D30" s="22" t="s">
        <v>13</v>
      </c>
      <c r="E30" s="25"/>
      <c r="F30" s="25"/>
      <c r="G30" s="25"/>
      <c r="H30" s="25"/>
      <c r="I30" s="25"/>
      <c r="J30" s="25"/>
    </row>
    <row r="31" spans="1:10" ht="12.75">
      <c r="A31" s="23"/>
      <c r="B31" s="23"/>
      <c r="C31" s="24"/>
      <c r="D31" s="22" t="s">
        <v>14</v>
      </c>
      <c r="E31" s="25">
        <f aca="true" t="shared" si="0" ref="E31:J31">SUM(E28,E29)-E30</f>
        <v>320000</v>
      </c>
      <c r="F31" s="25">
        <f t="shared" si="0"/>
        <v>314000</v>
      </c>
      <c r="G31" s="25">
        <f t="shared" si="0"/>
        <v>250920</v>
      </c>
      <c r="H31" s="25">
        <f t="shared" si="0"/>
        <v>63080</v>
      </c>
      <c r="I31" s="25"/>
      <c r="J31" s="25">
        <f t="shared" si="0"/>
        <v>6000</v>
      </c>
    </row>
    <row r="32" spans="1:10" ht="12.75" hidden="1">
      <c r="A32" s="29"/>
      <c r="B32" s="29" t="s">
        <v>34</v>
      </c>
      <c r="C32" s="126" t="s">
        <v>35</v>
      </c>
      <c r="D32" s="22" t="s">
        <v>8</v>
      </c>
      <c r="E32" s="25">
        <f>SUM(F32,J32)</f>
        <v>0</v>
      </c>
      <c r="F32" s="25">
        <f>SUM(G32,H32,I32)</f>
        <v>0</v>
      </c>
      <c r="G32" s="25"/>
      <c r="H32" s="25"/>
      <c r="I32" s="25"/>
      <c r="J32" s="25"/>
    </row>
    <row r="33" spans="1:10" ht="12.75" hidden="1">
      <c r="A33" s="23"/>
      <c r="B33" s="23"/>
      <c r="C33" s="127"/>
      <c r="D33" s="22" t="s">
        <v>9</v>
      </c>
      <c r="E33" s="25"/>
      <c r="F33" s="25"/>
      <c r="G33" s="25"/>
      <c r="H33" s="25"/>
      <c r="I33" s="25"/>
      <c r="J33" s="25"/>
    </row>
    <row r="34" spans="1:10" ht="12.75" hidden="1">
      <c r="A34" s="23"/>
      <c r="B34" s="23"/>
      <c r="C34" s="127"/>
      <c r="D34" s="22" t="s">
        <v>13</v>
      </c>
      <c r="E34" s="25"/>
      <c r="F34" s="25"/>
      <c r="G34" s="25"/>
      <c r="H34" s="25"/>
      <c r="I34" s="25"/>
      <c r="J34" s="25"/>
    </row>
    <row r="35" spans="1:10" ht="12.75" hidden="1">
      <c r="A35" s="27"/>
      <c r="B35" s="27"/>
      <c r="C35" s="128"/>
      <c r="D35" s="22" t="s">
        <v>14</v>
      </c>
      <c r="E35" s="25">
        <f>SUM(E32,E33)-E34</f>
        <v>0</v>
      </c>
      <c r="F35" s="25">
        <f>SUM(F32,F33)-F34</f>
        <v>0</v>
      </c>
      <c r="G35" s="25"/>
      <c r="H35" s="25"/>
      <c r="I35" s="25">
        <f>SUM(I32,I33)-I34</f>
        <v>0</v>
      </c>
      <c r="J35" s="25"/>
    </row>
    <row r="36" spans="1:10" ht="12.75">
      <c r="A36" s="8" t="s">
        <v>36</v>
      </c>
      <c r="B36" s="29"/>
      <c r="C36" s="11" t="s">
        <v>37</v>
      </c>
      <c r="D36" s="22" t="s">
        <v>8</v>
      </c>
      <c r="E36" s="16">
        <f>SUM(E40,E44)</f>
        <v>90800</v>
      </c>
      <c r="F36" s="16">
        <f>SUM(F40,F44)</f>
        <v>90800</v>
      </c>
      <c r="G36" s="16"/>
      <c r="H36" s="16">
        <f>SUM(H40,H44)</f>
        <v>90800</v>
      </c>
      <c r="I36" s="16"/>
      <c r="J36" s="16"/>
    </row>
    <row r="37" spans="1:10" ht="12.75">
      <c r="A37" s="23"/>
      <c r="B37" s="23"/>
      <c r="C37" s="24"/>
      <c r="D37" s="22" t="s">
        <v>9</v>
      </c>
      <c r="E37" s="16"/>
      <c r="F37" s="16"/>
      <c r="G37" s="16"/>
      <c r="H37" s="16"/>
      <c r="I37" s="16"/>
      <c r="J37" s="16"/>
    </row>
    <row r="38" spans="1:10" ht="12.75">
      <c r="A38" s="23"/>
      <c r="B38" s="23"/>
      <c r="C38" s="24"/>
      <c r="D38" s="22" t="s">
        <v>13</v>
      </c>
      <c r="E38" s="16"/>
      <c r="F38" s="16"/>
      <c r="G38" s="16"/>
      <c r="H38" s="16"/>
      <c r="I38" s="16"/>
      <c r="J38" s="16"/>
    </row>
    <row r="39" spans="1:10" ht="12.75">
      <c r="A39" s="27"/>
      <c r="B39" s="27"/>
      <c r="C39" s="28"/>
      <c r="D39" s="22" t="s">
        <v>14</v>
      </c>
      <c r="E39" s="16">
        <f>SUM(E43,E47)</f>
        <v>90800</v>
      </c>
      <c r="F39" s="16">
        <f>SUM(F43,F47)</f>
        <v>90800</v>
      </c>
      <c r="G39" s="16"/>
      <c r="H39" s="16">
        <f>SUM(H43,H47)</f>
        <v>90800</v>
      </c>
      <c r="I39" s="16"/>
      <c r="J39" s="16"/>
    </row>
    <row r="40" spans="1:10" ht="12.75">
      <c r="A40" s="29"/>
      <c r="B40" s="29" t="s">
        <v>38</v>
      </c>
      <c r="C40" s="30" t="s">
        <v>39</v>
      </c>
      <c r="D40" s="22" t="s">
        <v>8</v>
      </c>
      <c r="E40" s="25">
        <f>SUM(F40,J40)</f>
        <v>67100</v>
      </c>
      <c r="F40" s="25">
        <f>SUM(G40,H40,I40)</f>
        <v>67100</v>
      </c>
      <c r="G40" s="25"/>
      <c r="H40" s="25">
        <v>67100</v>
      </c>
      <c r="I40" s="25"/>
      <c r="J40" s="25"/>
    </row>
    <row r="41" spans="1:10" ht="12.75">
      <c r="A41" s="23"/>
      <c r="B41" s="23"/>
      <c r="C41" s="24"/>
      <c r="D41" s="22" t="s">
        <v>9</v>
      </c>
      <c r="E41" s="25"/>
      <c r="F41" s="25"/>
      <c r="G41" s="25"/>
      <c r="H41" s="25"/>
      <c r="I41" s="25"/>
      <c r="J41" s="25"/>
    </row>
    <row r="42" spans="1:10" ht="12.75">
      <c r="A42" s="23"/>
      <c r="B42" s="23"/>
      <c r="C42" s="24"/>
      <c r="D42" s="22" t="s">
        <v>13</v>
      </c>
      <c r="E42" s="25"/>
      <c r="F42" s="25"/>
      <c r="G42" s="25"/>
      <c r="H42" s="25"/>
      <c r="I42" s="25"/>
      <c r="J42" s="25"/>
    </row>
    <row r="43" spans="1:10" ht="12.75">
      <c r="A43" s="27"/>
      <c r="B43" s="27"/>
      <c r="C43" s="28"/>
      <c r="D43" s="22" t="s">
        <v>14</v>
      </c>
      <c r="E43" s="25">
        <f>SUM(E40,E41)-E42</f>
        <v>67100</v>
      </c>
      <c r="F43" s="25">
        <f>SUM(F40,F41)-F42</f>
        <v>67100</v>
      </c>
      <c r="G43" s="25"/>
      <c r="H43" s="25">
        <f>SUM(H40,H41)-H42</f>
        <v>67100</v>
      </c>
      <c r="I43" s="25"/>
      <c r="J43" s="25"/>
    </row>
    <row r="44" spans="1:10" ht="12.75">
      <c r="A44" s="29"/>
      <c r="B44" s="29" t="s">
        <v>40</v>
      </c>
      <c r="C44" s="30" t="s">
        <v>41</v>
      </c>
      <c r="D44" s="22" t="s">
        <v>8</v>
      </c>
      <c r="E44" s="25">
        <f>SUM(F44,J44)</f>
        <v>23700</v>
      </c>
      <c r="F44" s="25">
        <f>SUM(G44,H44,I44)</f>
        <v>23700</v>
      </c>
      <c r="G44" s="25"/>
      <c r="H44" s="25">
        <v>23700</v>
      </c>
      <c r="I44" s="25"/>
      <c r="J44" s="25"/>
    </row>
    <row r="45" spans="1:10" ht="12.75">
      <c r="A45" s="23"/>
      <c r="B45" s="23"/>
      <c r="C45" s="24"/>
      <c r="D45" s="22" t="s">
        <v>9</v>
      </c>
      <c r="E45" s="32"/>
      <c r="F45" s="32"/>
      <c r="G45" s="32"/>
      <c r="H45" s="25"/>
      <c r="I45" s="25"/>
      <c r="J45" s="25"/>
    </row>
    <row r="46" spans="1:10" ht="12.75">
      <c r="A46" s="23"/>
      <c r="B46" s="23"/>
      <c r="C46" s="24"/>
      <c r="D46" s="22" t="s">
        <v>13</v>
      </c>
      <c r="E46" s="32"/>
      <c r="F46" s="32"/>
      <c r="G46" s="32"/>
      <c r="H46" s="25"/>
      <c r="I46" s="25"/>
      <c r="J46" s="25"/>
    </row>
    <row r="47" spans="1:10" ht="12.75">
      <c r="A47" s="27"/>
      <c r="B47" s="27"/>
      <c r="C47" s="28"/>
      <c r="D47" s="22" t="s">
        <v>14</v>
      </c>
      <c r="E47" s="32">
        <f>SUM(E44,E45)-E46</f>
        <v>23700</v>
      </c>
      <c r="F47" s="32">
        <f>SUM(F44,F45)-F46</f>
        <v>23700</v>
      </c>
      <c r="G47" s="32"/>
      <c r="H47" s="32">
        <f>SUM(H44,H45)-H46</f>
        <v>23700</v>
      </c>
      <c r="I47" s="25"/>
      <c r="J47" s="25"/>
    </row>
    <row r="48" spans="1:10" ht="12.75" hidden="1">
      <c r="A48" s="8" t="s">
        <v>42</v>
      </c>
      <c r="B48" s="29"/>
      <c r="C48" s="11" t="s">
        <v>43</v>
      </c>
      <c r="D48" s="22" t="s">
        <v>8</v>
      </c>
      <c r="E48" s="32"/>
      <c r="F48" s="32"/>
      <c r="G48" s="32"/>
      <c r="H48" s="25"/>
      <c r="I48" s="25"/>
      <c r="J48" s="25"/>
    </row>
    <row r="49" spans="1:10" ht="12.75" hidden="1">
      <c r="A49" s="23"/>
      <c r="B49" s="23"/>
      <c r="C49" s="24"/>
      <c r="D49" s="22" t="s">
        <v>9</v>
      </c>
      <c r="E49" s="32"/>
      <c r="F49" s="32"/>
      <c r="G49" s="32"/>
      <c r="H49" s="25"/>
      <c r="I49" s="25"/>
      <c r="J49" s="25"/>
    </row>
    <row r="50" spans="1:10" ht="12.75" hidden="1">
      <c r="A50" s="23"/>
      <c r="B50" s="23"/>
      <c r="C50" s="24"/>
      <c r="D50" s="22" t="s">
        <v>13</v>
      </c>
      <c r="E50" s="32"/>
      <c r="F50" s="32"/>
      <c r="G50" s="32"/>
      <c r="H50" s="25"/>
      <c r="I50" s="25"/>
      <c r="J50" s="25"/>
    </row>
    <row r="51" spans="1:10" ht="12.75" hidden="1">
      <c r="A51" s="23"/>
      <c r="B51" s="23"/>
      <c r="C51" s="24"/>
      <c r="D51" s="33" t="s">
        <v>14</v>
      </c>
      <c r="E51" s="32"/>
      <c r="F51" s="32"/>
      <c r="G51" s="32"/>
      <c r="H51" s="25"/>
      <c r="I51" s="25"/>
      <c r="J51" s="25"/>
    </row>
    <row r="52" spans="1:10" ht="12.75" hidden="1">
      <c r="A52" s="29"/>
      <c r="B52" s="29" t="s">
        <v>44</v>
      </c>
      <c r="C52" s="30" t="s">
        <v>45</v>
      </c>
      <c r="D52" s="22" t="s">
        <v>8</v>
      </c>
      <c r="E52" s="32">
        <f>SUM(F52,J52)</f>
        <v>0</v>
      </c>
      <c r="F52" s="32">
        <f>SUM(G52,H52,I52)</f>
        <v>0</v>
      </c>
      <c r="G52" s="32"/>
      <c r="H52" s="25"/>
      <c r="I52" s="25"/>
      <c r="J52" s="25"/>
    </row>
    <row r="53" spans="1:10" ht="12.75" hidden="1">
      <c r="A53" s="23"/>
      <c r="B53" s="23"/>
      <c r="C53" s="24"/>
      <c r="D53" s="22" t="s">
        <v>9</v>
      </c>
      <c r="E53" s="32"/>
      <c r="F53" s="25"/>
      <c r="G53" s="32"/>
      <c r="H53" s="25"/>
      <c r="I53" s="25"/>
      <c r="J53" s="25"/>
    </row>
    <row r="54" spans="1:10" ht="12.75" hidden="1">
      <c r="A54" s="23"/>
      <c r="B54" s="23"/>
      <c r="C54" s="24"/>
      <c r="D54" s="22" t="s">
        <v>13</v>
      </c>
      <c r="E54" s="32"/>
      <c r="F54" s="32"/>
      <c r="G54" s="32"/>
      <c r="H54" s="25"/>
      <c r="I54" s="25"/>
      <c r="J54" s="25"/>
    </row>
    <row r="55" spans="1:10" ht="12.75" hidden="1">
      <c r="A55" s="23"/>
      <c r="B55" s="23"/>
      <c r="C55" s="24"/>
      <c r="D55" s="34" t="s">
        <v>14</v>
      </c>
      <c r="E55" s="32">
        <f>SUM(E52,E53)-E54</f>
        <v>0</v>
      </c>
      <c r="F55" s="32">
        <f>SUM(F52,F53)-F54</f>
        <v>0</v>
      </c>
      <c r="G55" s="32"/>
      <c r="H55" s="25"/>
      <c r="I55" s="25">
        <f>SUM(I52,I53)-I54</f>
        <v>0</v>
      </c>
      <c r="J55" s="25"/>
    </row>
    <row r="56" spans="1:10" ht="12.75">
      <c r="A56" s="8" t="s">
        <v>46</v>
      </c>
      <c r="B56" s="29"/>
      <c r="C56" s="11" t="s">
        <v>47</v>
      </c>
      <c r="D56" s="34" t="s">
        <v>8</v>
      </c>
      <c r="E56" s="17">
        <f>SUM(E60)</f>
        <v>3421654</v>
      </c>
      <c r="F56" s="17">
        <f>SUM(F60)</f>
        <v>1859215</v>
      </c>
      <c r="G56" s="17">
        <f>SUM(G60)</f>
        <v>962500</v>
      </c>
      <c r="H56" s="17">
        <f>SUM(H60)</f>
        <v>896715</v>
      </c>
      <c r="I56" s="17"/>
      <c r="J56" s="17">
        <f>SUM(J60)</f>
        <v>1562439</v>
      </c>
    </row>
    <row r="57" spans="1:10" ht="12.75">
      <c r="A57" s="9"/>
      <c r="B57" s="23"/>
      <c r="C57" s="12"/>
      <c r="D57" s="34" t="s">
        <v>9</v>
      </c>
      <c r="E57" s="17"/>
      <c r="F57" s="17"/>
      <c r="G57" s="17"/>
      <c r="H57" s="17"/>
      <c r="I57" s="17"/>
      <c r="J57" s="17"/>
    </row>
    <row r="58" spans="1:10" ht="12.75">
      <c r="A58" s="9"/>
      <c r="B58" s="23"/>
      <c r="C58" s="12"/>
      <c r="D58" s="34" t="s">
        <v>13</v>
      </c>
      <c r="E58" s="17"/>
      <c r="F58" s="17"/>
      <c r="G58" s="17"/>
      <c r="H58" s="17"/>
      <c r="I58" s="17"/>
      <c r="J58" s="17"/>
    </row>
    <row r="59" spans="1:10" ht="12.75">
      <c r="A59" s="9"/>
      <c r="B59" s="23"/>
      <c r="C59" s="12"/>
      <c r="D59" s="35" t="s">
        <v>14</v>
      </c>
      <c r="E59" s="17">
        <f>SUM(E63)</f>
        <v>3421654</v>
      </c>
      <c r="F59" s="17">
        <f>SUM(F63)</f>
        <v>1859215</v>
      </c>
      <c r="G59" s="17">
        <f>SUM(G63)</f>
        <v>962500</v>
      </c>
      <c r="H59" s="17">
        <f>SUM(H63)</f>
        <v>896715</v>
      </c>
      <c r="I59" s="17"/>
      <c r="J59" s="17">
        <f>SUM(J63)</f>
        <v>1562439</v>
      </c>
    </row>
    <row r="60" spans="1:10" ht="12.75">
      <c r="A60" s="6"/>
      <c r="B60" s="29" t="s">
        <v>48</v>
      </c>
      <c r="C60" s="13" t="s">
        <v>49</v>
      </c>
      <c r="D60" s="35" t="s">
        <v>8</v>
      </c>
      <c r="E60" s="25">
        <f>SUM(F60,J60)</f>
        <v>3421654</v>
      </c>
      <c r="F60" s="25">
        <f>SUM(H60,G60)</f>
        <v>1859215</v>
      </c>
      <c r="G60" s="36">
        <v>962500</v>
      </c>
      <c r="H60" s="18">
        <v>896715</v>
      </c>
      <c r="I60" s="32"/>
      <c r="J60" s="25">
        <v>1562439</v>
      </c>
    </row>
    <row r="61" spans="1:10" ht="12.75">
      <c r="A61" s="23"/>
      <c r="B61" s="23"/>
      <c r="C61" s="24"/>
      <c r="D61" s="34" t="s">
        <v>9</v>
      </c>
      <c r="E61" s="25"/>
      <c r="F61" s="25"/>
      <c r="G61" s="37"/>
      <c r="H61" s="18"/>
      <c r="I61" s="36"/>
      <c r="J61" s="25"/>
    </row>
    <row r="62" spans="1:10" ht="12.75">
      <c r="A62" s="23"/>
      <c r="B62" s="23"/>
      <c r="C62" s="24"/>
      <c r="D62" s="34" t="s">
        <v>13</v>
      </c>
      <c r="E62" s="25"/>
      <c r="F62" s="25"/>
      <c r="G62" s="32"/>
      <c r="H62" s="19"/>
      <c r="I62" s="36"/>
      <c r="J62" s="25"/>
    </row>
    <row r="63" spans="1:10" ht="12.75">
      <c r="A63" s="27"/>
      <c r="B63" s="27"/>
      <c r="C63" s="28"/>
      <c r="D63" s="22" t="s">
        <v>14</v>
      </c>
      <c r="E63" s="25">
        <f>SUM(E60,E61)-E62</f>
        <v>3421654</v>
      </c>
      <c r="F63" s="25">
        <f>SUM(F60,F61)-F62</f>
        <v>1859215</v>
      </c>
      <c r="G63" s="25">
        <f>SUM(G60,G61)-G62</f>
        <v>962500</v>
      </c>
      <c r="H63" s="25">
        <f>SUM(H60,H61)-H62</f>
        <v>896715</v>
      </c>
      <c r="I63" s="25"/>
      <c r="J63" s="25">
        <f>SUM(J60,J61)-J62</f>
        <v>1562439</v>
      </c>
    </row>
    <row r="64" spans="1:10" ht="12.75">
      <c r="A64" s="8" t="s">
        <v>50</v>
      </c>
      <c r="B64" s="29"/>
      <c r="C64" s="11" t="s">
        <v>51</v>
      </c>
      <c r="D64" s="34" t="s">
        <v>8</v>
      </c>
      <c r="E64" s="17">
        <f>SUM(E68)</f>
        <v>5000</v>
      </c>
      <c r="F64" s="17">
        <f>SUM(F68)</f>
        <v>5000</v>
      </c>
      <c r="G64" s="17"/>
      <c r="H64" s="17">
        <f>SUM(H68)</f>
        <v>5000</v>
      </c>
      <c r="I64" s="32"/>
      <c r="J64" s="25"/>
    </row>
    <row r="65" spans="1:10" ht="12.75">
      <c r="A65" s="23"/>
      <c r="B65" s="23"/>
      <c r="C65" s="24"/>
      <c r="D65" s="34" t="s">
        <v>9</v>
      </c>
      <c r="E65" s="17"/>
      <c r="F65" s="17"/>
      <c r="G65" s="17"/>
      <c r="H65" s="16"/>
      <c r="I65" s="25"/>
      <c r="J65" s="25"/>
    </row>
    <row r="66" spans="1:10" ht="12.75">
      <c r="A66" s="23"/>
      <c r="B66" s="23"/>
      <c r="C66" s="24"/>
      <c r="D66" s="34" t="s">
        <v>13</v>
      </c>
      <c r="E66" s="17"/>
      <c r="F66" s="17"/>
      <c r="G66" s="17"/>
      <c r="H66" s="16"/>
      <c r="I66" s="25"/>
      <c r="J66" s="25"/>
    </row>
    <row r="67" spans="1:10" ht="12.75">
      <c r="A67" s="23"/>
      <c r="B67" s="23"/>
      <c r="C67" s="24"/>
      <c r="D67" s="34" t="s">
        <v>14</v>
      </c>
      <c r="E67" s="17">
        <f>SUM(E71)</f>
        <v>5000</v>
      </c>
      <c r="F67" s="17">
        <f>SUM(F71)</f>
        <v>5000</v>
      </c>
      <c r="G67" s="17"/>
      <c r="H67" s="17">
        <f>SUM(H71)</f>
        <v>5000</v>
      </c>
      <c r="I67" s="25"/>
      <c r="J67" s="25"/>
    </row>
    <row r="68" spans="1:10" ht="12.75">
      <c r="A68" s="6"/>
      <c r="B68" s="29" t="s">
        <v>52</v>
      </c>
      <c r="C68" s="105" t="s">
        <v>149</v>
      </c>
      <c r="D68" s="34" t="s">
        <v>8</v>
      </c>
      <c r="E68" s="32">
        <f>SUM(F68,J68)</f>
        <v>5000</v>
      </c>
      <c r="F68" s="32">
        <f>SUM(G68,H68,I68)</f>
        <v>5000</v>
      </c>
      <c r="G68" s="32"/>
      <c r="H68" s="25">
        <v>5000</v>
      </c>
      <c r="I68" s="25"/>
      <c r="J68" s="25"/>
    </row>
    <row r="69" spans="1:10" ht="12.75">
      <c r="A69" s="23"/>
      <c r="B69" s="23"/>
      <c r="C69" s="106"/>
      <c r="D69" s="34" t="s">
        <v>9</v>
      </c>
      <c r="E69" s="32"/>
      <c r="F69" s="32"/>
      <c r="G69" s="32"/>
      <c r="H69" s="25"/>
      <c r="I69" s="25"/>
      <c r="J69" s="25"/>
    </row>
    <row r="70" spans="1:10" ht="12.75">
      <c r="A70" s="23"/>
      <c r="B70" s="23"/>
      <c r="C70" s="24"/>
      <c r="D70" s="34" t="s">
        <v>13</v>
      </c>
      <c r="E70" s="32"/>
      <c r="F70" s="32"/>
      <c r="G70" s="32"/>
      <c r="H70" s="25"/>
      <c r="I70" s="25"/>
      <c r="J70" s="25"/>
    </row>
    <row r="71" spans="1:10" ht="12.75">
      <c r="A71" s="27"/>
      <c r="B71" s="27"/>
      <c r="C71" s="28"/>
      <c r="D71" s="22" t="s">
        <v>14</v>
      </c>
      <c r="E71" s="25">
        <f>SUM(E68,E69)-E70</f>
        <v>5000</v>
      </c>
      <c r="F71" s="25">
        <f>SUM(F68,F69)-F70</f>
        <v>5000</v>
      </c>
      <c r="G71" s="25"/>
      <c r="H71" s="25">
        <f>SUM(H68,H69)-H70</f>
        <v>5000</v>
      </c>
      <c r="I71" s="25"/>
      <c r="J71" s="25"/>
    </row>
    <row r="72" spans="1:10" ht="12.75">
      <c r="A72" s="8" t="s">
        <v>53</v>
      </c>
      <c r="B72" s="29"/>
      <c r="C72" s="11" t="s">
        <v>54</v>
      </c>
      <c r="D72" s="34" t="s">
        <v>8</v>
      </c>
      <c r="E72" s="17">
        <f>SUM(E76,E80,E84)</f>
        <v>212300</v>
      </c>
      <c r="F72" s="17">
        <f>SUM(F76,F80,F84)</f>
        <v>212300</v>
      </c>
      <c r="G72" s="17">
        <f>SUM(G76,G80,G84)</f>
        <v>84712</v>
      </c>
      <c r="H72" s="17">
        <f>SUM(H76,H80,H84)</f>
        <v>127588</v>
      </c>
      <c r="I72" s="17"/>
      <c r="J72" s="17"/>
    </row>
    <row r="73" spans="1:10" ht="12.75">
      <c r="A73" s="23"/>
      <c r="B73" s="23"/>
      <c r="C73" s="24"/>
      <c r="D73" s="34" t="s">
        <v>9</v>
      </c>
      <c r="E73" s="17"/>
      <c r="F73" s="17"/>
      <c r="G73" s="17"/>
      <c r="H73" s="17"/>
      <c r="I73" s="17"/>
      <c r="J73" s="17"/>
    </row>
    <row r="74" spans="1:10" ht="12.75">
      <c r="A74" s="23"/>
      <c r="B74" s="23"/>
      <c r="C74" s="24"/>
      <c r="D74" s="34" t="s">
        <v>13</v>
      </c>
      <c r="E74" s="17"/>
      <c r="F74" s="17"/>
      <c r="G74" s="17"/>
      <c r="H74" s="17"/>
      <c r="I74" s="17"/>
      <c r="J74" s="17"/>
    </row>
    <row r="75" spans="1:10" ht="12.75">
      <c r="A75" s="23"/>
      <c r="B75" s="23"/>
      <c r="C75" s="24"/>
      <c r="D75" s="34" t="s">
        <v>14</v>
      </c>
      <c r="E75" s="17">
        <f>SUM(E79,E83,E87)</f>
        <v>212300</v>
      </c>
      <c r="F75" s="17">
        <f>SUM(F79,F83,F87)</f>
        <v>212300</v>
      </c>
      <c r="G75" s="17">
        <f>SUM(G79,G83,G87)</f>
        <v>84712</v>
      </c>
      <c r="H75" s="17">
        <f>SUM(H79,H83,H87)</f>
        <v>127588</v>
      </c>
      <c r="I75" s="17"/>
      <c r="J75" s="17"/>
    </row>
    <row r="76" spans="1:10" ht="12.75">
      <c r="A76" s="6"/>
      <c r="B76" s="29" t="s">
        <v>55</v>
      </c>
      <c r="C76" s="105" t="s">
        <v>142</v>
      </c>
      <c r="D76" s="34" t="s">
        <v>8</v>
      </c>
      <c r="E76" s="32">
        <f>SUM(F76,J76)</f>
        <v>115300</v>
      </c>
      <c r="F76" s="32">
        <f>SUM(G76,H76,I76)</f>
        <v>115300</v>
      </c>
      <c r="G76" s="32"/>
      <c r="H76" s="25">
        <v>115300</v>
      </c>
      <c r="I76" s="25"/>
      <c r="J76" s="25"/>
    </row>
    <row r="77" spans="1:10" ht="12.75">
      <c r="A77" s="23"/>
      <c r="B77" s="23"/>
      <c r="C77" s="106"/>
      <c r="D77" s="34" t="s">
        <v>9</v>
      </c>
      <c r="E77" s="32"/>
      <c r="F77" s="32"/>
      <c r="G77" s="32"/>
      <c r="H77" s="25"/>
      <c r="I77" s="25"/>
      <c r="J77" s="25"/>
    </row>
    <row r="78" spans="1:10" ht="12.75">
      <c r="A78" s="23"/>
      <c r="B78" s="23"/>
      <c r="C78" s="24"/>
      <c r="D78" s="34" t="s">
        <v>13</v>
      </c>
      <c r="E78" s="32"/>
      <c r="F78" s="32"/>
      <c r="G78" s="32"/>
      <c r="H78" s="25"/>
      <c r="I78" s="25"/>
      <c r="J78" s="25"/>
    </row>
    <row r="79" spans="1:10" ht="12.75">
      <c r="A79" s="23"/>
      <c r="B79" s="23"/>
      <c r="C79" s="24"/>
      <c r="D79" s="34" t="s">
        <v>14</v>
      </c>
      <c r="E79" s="32">
        <f>SUM(E76,E77)-E78</f>
        <v>115300</v>
      </c>
      <c r="F79" s="32">
        <f>SUM(F76,F77)-F78</f>
        <v>115300</v>
      </c>
      <c r="G79" s="32"/>
      <c r="H79" s="32">
        <f>SUM(H76,H77)-H78</f>
        <v>115300</v>
      </c>
      <c r="I79" s="25"/>
      <c r="J79" s="25"/>
    </row>
    <row r="80" spans="1:10" ht="12.75">
      <c r="A80" s="6"/>
      <c r="B80" s="29" t="s">
        <v>56</v>
      </c>
      <c r="C80" s="105" t="s">
        <v>57</v>
      </c>
      <c r="D80" s="34" t="s">
        <v>8</v>
      </c>
      <c r="E80" s="32">
        <f>SUM(F80,J80)</f>
        <v>7000</v>
      </c>
      <c r="F80" s="32">
        <f>SUM(G80,H80,I80)</f>
        <v>7000</v>
      </c>
      <c r="G80" s="32"/>
      <c r="H80" s="25">
        <v>7000</v>
      </c>
      <c r="I80" s="25"/>
      <c r="J80" s="25"/>
    </row>
    <row r="81" spans="1:10" ht="12.75">
      <c r="A81" s="23"/>
      <c r="B81" s="23"/>
      <c r="C81" s="106"/>
      <c r="D81" s="34" t="s">
        <v>9</v>
      </c>
      <c r="E81" s="32"/>
      <c r="F81" s="32"/>
      <c r="G81" s="32"/>
      <c r="H81" s="25"/>
      <c r="I81" s="25"/>
      <c r="J81" s="25"/>
    </row>
    <row r="82" spans="1:10" ht="12.75">
      <c r="A82" s="23"/>
      <c r="B82" s="23"/>
      <c r="C82" s="24"/>
      <c r="D82" s="34" t="s">
        <v>13</v>
      </c>
      <c r="E82" s="32"/>
      <c r="F82" s="32"/>
      <c r="G82" s="32"/>
      <c r="H82" s="25"/>
      <c r="I82" s="25"/>
      <c r="J82" s="25"/>
    </row>
    <row r="83" spans="1:10" ht="12.75">
      <c r="A83" s="23"/>
      <c r="B83" s="23"/>
      <c r="C83" s="24"/>
      <c r="D83" s="34" t="s">
        <v>14</v>
      </c>
      <c r="E83" s="32">
        <f>SUM(E80,E81)-E82</f>
        <v>7000</v>
      </c>
      <c r="F83" s="32">
        <f>SUM(F80,F81)-F82</f>
        <v>7000</v>
      </c>
      <c r="G83" s="32"/>
      <c r="H83" s="32">
        <f>SUM(H80,H81)-H82</f>
        <v>7000</v>
      </c>
      <c r="I83" s="25"/>
      <c r="J83" s="25"/>
    </row>
    <row r="84" spans="1:10" ht="12.75">
      <c r="A84" s="6"/>
      <c r="B84" s="29" t="s">
        <v>58</v>
      </c>
      <c r="C84" s="13" t="s">
        <v>59</v>
      </c>
      <c r="D84" s="34" t="s">
        <v>8</v>
      </c>
      <c r="E84" s="32">
        <f>SUM(F84,J84)</f>
        <v>90000</v>
      </c>
      <c r="F84" s="32">
        <f>SUM(H84,G84)</f>
        <v>90000</v>
      </c>
      <c r="G84" s="32">
        <v>84712</v>
      </c>
      <c r="H84" s="25">
        <v>5288</v>
      </c>
      <c r="I84" s="25"/>
      <c r="J84" s="25"/>
    </row>
    <row r="85" spans="1:10" ht="12.75">
      <c r="A85" s="23"/>
      <c r="B85" s="23"/>
      <c r="C85" s="24"/>
      <c r="D85" s="34" t="s">
        <v>9</v>
      </c>
      <c r="E85" s="32"/>
      <c r="F85" s="32"/>
      <c r="G85" s="32"/>
      <c r="H85" s="25"/>
      <c r="I85" s="25"/>
      <c r="J85" s="25"/>
    </row>
    <row r="86" spans="1:10" ht="12.75">
      <c r="A86" s="23"/>
      <c r="B86" s="23"/>
      <c r="C86" s="24"/>
      <c r="D86" s="34" t="s">
        <v>13</v>
      </c>
      <c r="E86" s="32"/>
      <c r="F86" s="32"/>
      <c r="G86" s="32"/>
      <c r="H86" s="25"/>
      <c r="I86" s="25"/>
      <c r="J86" s="25"/>
    </row>
    <row r="87" spans="1:10" ht="12.75">
      <c r="A87" s="23"/>
      <c r="B87" s="23"/>
      <c r="C87" s="24"/>
      <c r="D87" s="34" t="s">
        <v>14</v>
      </c>
      <c r="E87" s="32">
        <f>SUM(E84,E85)-E86</f>
        <v>90000</v>
      </c>
      <c r="F87" s="32">
        <f>SUM(F84,F85)-F86</f>
        <v>90000</v>
      </c>
      <c r="G87" s="32">
        <f>SUM(G84,G85)-G86</f>
        <v>84712</v>
      </c>
      <c r="H87" s="32">
        <f>SUM(H84,H85)-H86</f>
        <v>5288</v>
      </c>
      <c r="I87" s="25"/>
      <c r="J87" s="25"/>
    </row>
    <row r="88" spans="1:10" ht="12.75">
      <c r="A88" s="8" t="s">
        <v>60</v>
      </c>
      <c r="B88" s="29"/>
      <c r="C88" s="11" t="s">
        <v>61</v>
      </c>
      <c r="D88" s="34" t="s">
        <v>8</v>
      </c>
      <c r="E88" s="17">
        <f>SUM(E92,E96,E100,E104,E108)</f>
        <v>3988928</v>
      </c>
      <c r="F88" s="17">
        <f>SUM(F92,F96,F100,F104,F108)</f>
        <v>3973628</v>
      </c>
      <c r="G88" s="17">
        <f>SUM(G92,G96,G100,G104,G108)</f>
        <v>2334139</v>
      </c>
      <c r="H88" s="17">
        <f>SUM(H92,H96,H100,H104,H108)</f>
        <v>1639489</v>
      </c>
      <c r="I88" s="17"/>
      <c r="J88" s="17">
        <f>SUM(J92,J96,J100,J104,J108)</f>
        <v>15300</v>
      </c>
    </row>
    <row r="89" spans="1:10" ht="12.75">
      <c r="A89" s="23"/>
      <c r="B89" s="23"/>
      <c r="C89" s="24"/>
      <c r="D89" s="34" t="s">
        <v>9</v>
      </c>
      <c r="E89" s="17"/>
      <c r="F89" s="17"/>
      <c r="G89" s="17"/>
      <c r="H89" s="17"/>
      <c r="I89" s="16"/>
      <c r="J89" s="16"/>
    </row>
    <row r="90" spans="1:10" ht="12.75">
      <c r="A90" s="23"/>
      <c r="B90" s="23"/>
      <c r="C90" s="24"/>
      <c r="D90" s="34" t="s">
        <v>13</v>
      </c>
      <c r="E90" s="17"/>
      <c r="F90" s="17"/>
      <c r="G90" s="17"/>
      <c r="H90" s="17"/>
      <c r="I90" s="17"/>
      <c r="J90" s="17"/>
    </row>
    <row r="91" spans="1:10" ht="12.75">
      <c r="A91" s="23"/>
      <c r="B91" s="23"/>
      <c r="C91" s="24"/>
      <c r="D91" s="34" t="s">
        <v>14</v>
      </c>
      <c r="E91" s="17">
        <f>SUM(F91,J91)</f>
        <v>3988928</v>
      </c>
      <c r="F91" s="17">
        <f>SUM(F95,F99,F103,F107,F111)</f>
        <v>3973628</v>
      </c>
      <c r="G91" s="17">
        <f>SUM(G95,G99,G103,G107)</f>
        <v>2334139</v>
      </c>
      <c r="H91" s="17">
        <f>SUM(H95,H99,H103,H107,H111)</f>
        <v>1639489</v>
      </c>
      <c r="I91" s="17"/>
      <c r="J91" s="17">
        <f>SUM(J95,J99,J103,J107)</f>
        <v>15300</v>
      </c>
    </row>
    <row r="92" spans="1:10" ht="12.75">
      <c r="A92" s="6"/>
      <c r="B92" s="29" t="s">
        <v>62</v>
      </c>
      <c r="C92" s="13" t="s">
        <v>63</v>
      </c>
      <c r="D92" s="34" t="s">
        <v>8</v>
      </c>
      <c r="E92" s="32">
        <f>SUM(F92,J92)</f>
        <v>156610</v>
      </c>
      <c r="F92" s="32">
        <f>SUM(G92,H92,I92)</f>
        <v>156610</v>
      </c>
      <c r="G92" s="32">
        <v>156610</v>
      </c>
      <c r="H92" s="25"/>
      <c r="I92" s="25"/>
      <c r="J92" s="25"/>
    </row>
    <row r="93" spans="1:10" ht="12.75">
      <c r="A93" s="23"/>
      <c r="B93" s="23"/>
      <c r="C93" s="24"/>
      <c r="D93" s="34" t="s">
        <v>9</v>
      </c>
      <c r="E93" s="32"/>
      <c r="F93" s="32"/>
      <c r="G93" s="32"/>
      <c r="H93" s="25"/>
      <c r="I93" s="25"/>
      <c r="J93" s="25"/>
    </row>
    <row r="94" spans="1:10" ht="12.75">
      <c r="A94" s="23"/>
      <c r="B94" s="23"/>
      <c r="C94" s="24"/>
      <c r="D94" s="34" t="s">
        <v>13</v>
      </c>
      <c r="E94" s="32"/>
      <c r="F94" s="32"/>
      <c r="G94" s="32"/>
      <c r="H94" s="25"/>
      <c r="I94" s="25"/>
      <c r="J94" s="25"/>
    </row>
    <row r="95" spans="1:10" ht="12.75">
      <c r="A95" s="23"/>
      <c r="B95" s="23"/>
      <c r="C95" s="24"/>
      <c r="D95" s="34" t="s">
        <v>14</v>
      </c>
      <c r="E95" s="32">
        <f>SUM(F95,J95)</f>
        <v>156610</v>
      </c>
      <c r="F95" s="32">
        <f>SUM(F92,F93)-F94</f>
        <v>156610</v>
      </c>
      <c r="G95" s="25">
        <f>SUM(G92,G93)-G94</f>
        <v>156610</v>
      </c>
      <c r="H95" s="32"/>
      <c r="I95" s="32"/>
      <c r="J95" s="25"/>
    </row>
    <row r="96" spans="1:10" ht="12.75">
      <c r="A96" s="6"/>
      <c r="B96" s="29" t="s">
        <v>64</v>
      </c>
      <c r="C96" s="13" t="s">
        <v>65</v>
      </c>
      <c r="D96" s="34" t="s">
        <v>8</v>
      </c>
      <c r="E96" s="32">
        <f>SUM(J96,F96)</f>
        <v>255358</v>
      </c>
      <c r="F96" s="32">
        <f>SUM(G96,H96,I96)</f>
        <v>255358</v>
      </c>
      <c r="G96" s="32"/>
      <c r="H96" s="32">
        <v>255358</v>
      </c>
      <c r="I96" s="32"/>
      <c r="J96" s="25"/>
    </row>
    <row r="97" spans="1:10" ht="12.75">
      <c r="A97" s="23"/>
      <c r="B97" s="23"/>
      <c r="C97" s="24"/>
      <c r="D97" s="34" t="s">
        <v>9</v>
      </c>
      <c r="E97" s="32"/>
      <c r="F97" s="32"/>
      <c r="G97" s="32"/>
      <c r="H97" s="32"/>
      <c r="I97" s="32"/>
      <c r="J97" s="25"/>
    </row>
    <row r="98" spans="1:10" ht="12.75">
      <c r="A98" s="23"/>
      <c r="B98" s="23"/>
      <c r="C98" s="24"/>
      <c r="D98" s="34" t="s">
        <v>13</v>
      </c>
      <c r="E98" s="32"/>
      <c r="F98" s="32"/>
      <c r="G98" s="32"/>
      <c r="H98" s="32"/>
      <c r="I98" s="32"/>
      <c r="J98" s="25"/>
    </row>
    <row r="99" spans="1:10" ht="12.75">
      <c r="A99" s="27"/>
      <c r="B99" s="27"/>
      <c r="C99" s="28"/>
      <c r="D99" s="22" t="s">
        <v>14</v>
      </c>
      <c r="E99" s="25">
        <f>SUM(J99,F99)</f>
        <v>255358</v>
      </c>
      <c r="F99" s="25">
        <f>SUM(F96,F97)-F98</f>
        <v>255358</v>
      </c>
      <c r="G99" s="25"/>
      <c r="H99" s="25">
        <f>SUM(H96,H97)-H98</f>
        <v>255358</v>
      </c>
      <c r="I99" s="25"/>
      <c r="J99" s="25"/>
    </row>
    <row r="100" spans="1:10" ht="12.75">
      <c r="A100" s="6"/>
      <c r="B100" s="29" t="s">
        <v>66</v>
      </c>
      <c r="C100" s="13" t="s">
        <v>67</v>
      </c>
      <c r="D100" s="34" t="s">
        <v>8</v>
      </c>
      <c r="E100" s="32">
        <f>SUM(F100,J100)</f>
        <v>3525960</v>
      </c>
      <c r="F100" s="32">
        <f>SUM(G100,H100)</f>
        <v>3510660</v>
      </c>
      <c r="G100" s="32">
        <v>2168564</v>
      </c>
      <c r="H100" s="32">
        <v>1342096</v>
      </c>
      <c r="I100" s="32"/>
      <c r="J100" s="25">
        <v>15300</v>
      </c>
    </row>
    <row r="101" spans="1:10" ht="12.75">
      <c r="A101" s="23"/>
      <c r="B101" s="23"/>
      <c r="C101" s="24"/>
      <c r="D101" s="34" t="s">
        <v>9</v>
      </c>
      <c r="E101" s="32"/>
      <c r="F101" s="32"/>
      <c r="G101" s="32"/>
      <c r="H101" s="32"/>
      <c r="I101" s="32"/>
      <c r="J101" s="25"/>
    </row>
    <row r="102" spans="1:10" ht="12.75">
      <c r="A102" s="23"/>
      <c r="B102" s="23"/>
      <c r="C102" s="24"/>
      <c r="D102" s="34" t="s">
        <v>13</v>
      </c>
      <c r="E102" s="32"/>
      <c r="F102" s="32"/>
      <c r="G102" s="32"/>
      <c r="H102" s="32"/>
      <c r="I102" s="32"/>
      <c r="J102" s="25"/>
    </row>
    <row r="103" spans="1:10" ht="12.75">
      <c r="A103" s="23"/>
      <c r="B103" s="23"/>
      <c r="C103" s="24"/>
      <c r="D103" s="34" t="s">
        <v>14</v>
      </c>
      <c r="E103" s="32">
        <f>SUM(F103,J103)</f>
        <v>3525960</v>
      </c>
      <c r="F103" s="32">
        <f>SUM(G103,H103)</f>
        <v>3510660</v>
      </c>
      <c r="G103" s="32">
        <f>SUM(G100,G101)-G102</f>
        <v>2168564</v>
      </c>
      <c r="H103" s="32">
        <f>SUM(H100,H101)-H102</f>
        <v>1342096</v>
      </c>
      <c r="I103" s="32"/>
      <c r="J103" s="25">
        <f>SUM(J100,J101)-J102</f>
        <v>15300</v>
      </c>
    </row>
    <row r="104" spans="1:10" ht="12.75">
      <c r="A104" s="6"/>
      <c r="B104" s="29" t="s">
        <v>68</v>
      </c>
      <c r="C104" s="13" t="s">
        <v>69</v>
      </c>
      <c r="D104" s="34" t="s">
        <v>8</v>
      </c>
      <c r="E104" s="32">
        <f>SUM(F104,J104)</f>
        <v>31000</v>
      </c>
      <c r="F104" s="32">
        <f>SUM(H104,G104)</f>
        <v>31000</v>
      </c>
      <c r="G104" s="32">
        <v>8965</v>
      </c>
      <c r="H104" s="32">
        <v>22035</v>
      </c>
      <c r="I104" s="32"/>
      <c r="J104" s="25"/>
    </row>
    <row r="105" spans="1:10" ht="12.75">
      <c r="A105" s="23"/>
      <c r="B105" s="23"/>
      <c r="C105" s="24"/>
      <c r="D105" s="34" t="s">
        <v>9</v>
      </c>
      <c r="E105" s="32"/>
      <c r="F105" s="32"/>
      <c r="G105" s="32"/>
      <c r="H105" s="32"/>
      <c r="I105" s="32"/>
      <c r="J105" s="25"/>
    </row>
    <row r="106" spans="1:10" ht="12.75">
      <c r="A106" s="23"/>
      <c r="B106" s="23"/>
      <c r="C106" s="24"/>
      <c r="D106" s="34" t="s">
        <v>13</v>
      </c>
      <c r="E106" s="32"/>
      <c r="F106" s="32"/>
      <c r="G106" s="32"/>
      <c r="H106" s="32"/>
      <c r="I106" s="32"/>
      <c r="J106" s="25"/>
    </row>
    <row r="107" spans="1:10" ht="12.75">
      <c r="A107" s="23"/>
      <c r="B107" s="23"/>
      <c r="C107" s="24"/>
      <c r="D107" s="34" t="s">
        <v>14</v>
      </c>
      <c r="E107" s="32">
        <f>SUM(F107,J107)</f>
        <v>31000</v>
      </c>
      <c r="F107" s="32">
        <f>SUM(F104,F105)-F106</f>
        <v>31000</v>
      </c>
      <c r="G107" s="32">
        <f>SUM(G104,G105)-G106</f>
        <v>8965</v>
      </c>
      <c r="H107" s="32">
        <f>SUM(H104,H105)-H106</f>
        <v>22035</v>
      </c>
      <c r="I107" s="32"/>
      <c r="J107" s="25"/>
    </row>
    <row r="108" spans="1:10" ht="12.75">
      <c r="A108" s="6"/>
      <c r="B108" s="29" t="s">
        <v>143</v>
      </c>
      <c r="C108" s="13" t="s">
        <v>16</v>
      </c>
      <c r="D108" s="34" t="s">
        <v>8</v>
      </c>
      <c r="E108" s="32">
        <f>SUM(F108,J108)</f>
        <v>20000</v>
      </c>
      <c r="F108" s="32">
        <f>SUM(H108,G108)</f>
        <v>20000</v>
      </c>
      <c r="G108" s="32"/>
      <c r="H108" s="32">
        <v>20000</v>
      </c>
      <c r="I108" s="32"/>
      <c r="J108" s="25"/>
    </row>
    <row r="109" spans="1:10" ht="12.75">
      <c r="A109" s="23"/>
      <c r="B109" s="23"/>
      <c r="C109" s="24"/>
      <c r="D109" s="34" t="s">
        <v>9</v>
      </c>
      <c r="E109" s="32"/>
      <c r="F109" s="32"/>
      <c r="G109" s="32"/>
      <c r="H109" s="32"/>
      <c r="I109" s="32"/>
      <c r="J109" s="25"/>
    </row>
    <row r="110" spans="1:10" ht="12.75">
      <c r="A110" s="23"/>
      <c r="B110" s="23"/>
      <c r="C110" s="24"/>
      <c r="D110" s="34" t="s">
        <v>13</v>
      </c>
      <c r="E110" s="32"/>
      <c r="F110" s="32"/>
      <c r="G110" s="32"/>
      <c r="H110" s="32"/>
      <c r="I110" s="32"/>
      <c r="J110" s="25"/>
    </row>
    <row r="111" spans="1:10" ht="12.75">
      <c r="A111" s="27"/>
      <c r="B111" s="27"/>
      <c r="C111" s="28"/>
      <c r="D111" s="22" t="s">
        <v>14</v>
      </c>
      <c r="E111" s="25">
        <f>SUM(F111,J111)</f>
        <v>20000</v>
      </c>
      <c r="F111" s="25">
        <f>SUM(F108,F109)-F110</f>
        <v>20000</v>
      </c>
      <c r="G111" s="25"/>
      <c r="H111" s="25">
        <f>SUM(H108,H109)-H110</f>
        <v>20000</v>
      </c>
      <c r="I111" s="25"/>
      <c r="J111" s="25"/>
    </row>
    <row r="112" spans="1:10" ht="12.75">
      <c r="A112" s="8" t="s">
        <v>70</v>
      </c>
      <c r="B112" s="29"/>
      <c r="C112" s="107" t="s">
        <v>71</v>
      </c>
      <c r="D112" s="34" t="s">
        <v>8</v>
      </c>
      <c r="E112" s="17"/>
      <c r="F112" s="17"/>
      <c r="G112" s="17"/>
      <c r="H112" s="17"/>
      <c r="I112" s="17"/>
      <c r="J112" s="17"/>
    </row>
    <row r="113" spans="1:10" ht="12.75">
      <c r="A113" s="23"/>
      <c r="B113" s="23"/>
      <c r="C113" s="108"/>
      <c r="D113" s="34" t="s">
        <v>9</v>
      </c>
      <c r="E113" s="17">
        <f>SUM(E117)</f>
        <v>1426</v>
      </c>
      <c r="F113" s="17">
        <f>SUM(F117)</f>
        <v>1426</v>
      </c>
      <c r="G113" s="17"/>
      <c r="H113" s="17">
        <f>SUM(H117)</f>
        <v>1426</v>
      </c>
      <c r="I113" s="17"/>
      <c r="J113" s="16"/>
    </row>
    <row r="114" spans="1:10" ht="12.75">
      <c r="A114" s="23"/>
      <c r="B114" s="23"/>
      <c r="C114" s="108"/>
      <c r="D114" s="34" t="s">
        <v>13</v>
      </c>
      <c r="E114" s="17"/>
      <c r="F114" s="17"/>
      <c r="G114" s="17"/>
      <c r="H114" s="17"/>
      <c r="I114" s="17"/>
      <c r="J114" s="17"/>
    </row>
    <row r="115" spans="1:10" ht="12.75">
      <c r="A115" s="23"/>
      <c r="B115" s="23"/>
      <c r="C115" s="121"/>
      <c r="D115" s="34" t="s">
        <v>14</v>
      </c>
      <c r="E115" s="17">
        <v>1426</v>
      </c>
      <c r="F115" s="17">
        <v>1426</v>
      </c>
      <c r="G115" s="17"/>
      <c r="H115" s="17">
        <v>1426</v>
      </c>
      <c r="I115" s="17"/>
      <c r="J115" s="17"/>
    </row>
    <row r="116" spans="1:10" ht="12.75">
      <c r="A116" s="6"/>
      <c r="B116" s="29" t="s">
        <v>72</v>
      </c>
      <c r="C116" s="105" t="s">
        <v>73</v>
      </c>
      <c r="D116" s="34" t="s">
        <v>8</v>
      </c>
      <c r="E116" s="32"/>
      <c r="F116" s="32"/>
      <c r="G116" s="32"/>
      <c r="H116" s="32"/>
      <c r="I116" s="32"/>
      <c r="J116" s="25"/>
    </row>
    <row r="117" spans="1:10" ht="12.75">
      <c r="A117" s="23"/>
      <c r="B117" s="23"/>
      <c r="C117" s="106"/>
      <c r="D117" s="34" t="s">
        <v>9</v>
      </c>
      <c r="E117" s="32">
        <v>1426</v>
      </c>
      <c r="F117" s="32">
        <v>1426</v>
      </c>
      <c r="G117" s="32"/>
      <c r="H117" s="32">
        <v>1426</v>
      </c>
      <c r="I117" s="32"/>
      <c r="J117" s="25"/>
    </row>
    <row r="118" spans="1:10" ht="12.75">
      <c r="A118" s="23"/>
      <c r="B118" s="23"/>
      <c r="C118" s="106"/>
      <c r="D118" s="34" t="s">
        <v>13</v>
      </c>
      <c r="E118" s="32"/>
      <c r="F118" s="32"/>
      <c r="G118" s="32"/>
      <c r="H118" s="32"/>
      <c r="I118" s="32"/>
      <c r="J118" s="25"/>
    </row>
    <row r="119" spans="1:10" ht="12.75">
      <c r="A119" s="27"/>
      <c r="B119" s="27"/>
      <c r="C119" s="122"/>
      <c r="D119" s="22" t="s">
        <v>14</v>
      </c>
      <c r="E119" s="25">
        <f>SUM(E116,E117)-E118</f>
        <v>1426</v>
      </c>
      <c r="F119" s="25">
        <f>SUM(F116,F117)-F118</f>
        <v>1426</v>
      </c>
      <c r="G119" s="25"/>
      <c r="H119" s="25">
        <f>SUM(H116,H117)-H118</f>
        <v>1426</v>
      </c>
      <c r="I119" s="25"/>
      <c r="J119" s="25"/>
    </row>
    <row r="120" spans="1:10" ht="12.75">
      <c r="A120" s="8" t="s">
        <v>74</v>
      </c>
      <c r="B120" s="29"/>
      <c r="C120" s="107" t="s">
        <v>75</v>
      </c>
      <c r="D120" s="34" t="s">
        <v>8</v>
      </c>
      <c r="E120" s="17">
        <f>SUM(E124,E128,E132)</f>
        <v>1648500</v>
      </c>
      <c r="F120" s="17">
        <f>SUM(F124,F128,F132)</f>
        <v>1648500</v>
      </c>
      <c r="G120" s="17">
        <f>SUM(G124,G128,G132)</f>
        <v>1329852</v>
      </c>
      <c r="H120" s="17">
        <f>SUM(H124,H128,H132)</f>
        <v>318648</v>
      </c>
      <c r="I120" s="17"/>
      <c r="J120" s="17"/>
    </row>
    <row r="121" spans="1:10" ht="12.75">
      <c r="A121" s="23"/>
      <c r="B121" s="23"/>
      <c r="C121" s="108"/>
      <c r="D121" s="34" t="s">
        <v>9</v>
      </c>
      <c r="E121" s="17"/>
      <c r="F121" s="17"/>
      <c r="G121" s="17"/>
      <c r="H121" s="17"/>
      <c r="I121" s="17"/>
      <c r="J121" s="16"/>
    </row>
    <row r="122" spans="1:10" ht="12.75">
      <c r="A122" s="23"/>
      <c r="B122" s="23"/>
      <c r="C122" s="24"/>
      <c r="D122" s="34" t="s">
        <v>13</v>
      </c>
      <c r="E122" s="17"/>
      <c r="F122" s="17"/>
      <c r="G122" s="17"/>
      <c r="H122" s="17"/>
      <c r="I122" s="17"/>
      <c r="J122" s="17"/>
    </row>
    <row r="123" spans="1:10" ht="12.75">
      <c r="A123" s="23"/>
      <c r="B123" s="23"/>
      <c r="C123" s="24"/>
      <c r="D123" s="34" t="s">
        <v>14</v>
      </c>
      <c r="E123" s="17">
        <f>SUM(E127,E131,E135)</f>
        <v>1648500</v>
      </c>
      <c r="F123" s="17">
        <f>SUM(F127,F131,F135)</f>
        <v>1648500</v>
      </c>
      <c r="G123" s="17">
        <f>SUM(G127,G131,G135)</f>
        <v>1329852</v>
      </c>
      <c r="H123" s="17">
        <f>SUM(H127,H131,H135)</f>
        <v>318648</v>
      </c>
      <c r="I123" s="17"/>
      <c r="J123" s="17"/>
    </row>
    <row r="124" spans="1:10" ht="12.75">
      <c r="A124" s="6"/>
      <c r="B124" s="29" t="s">
        <v>76</v>
      </c>
      <c r="C124" s="13" t="s">
        <v>77</v>
      </c>
      <c r="D124" s="34" t="s">
        <v>8</v>
      </c>
      <c r="E124" s="32">
        <f>SUM(F124,J124)</f>
        <v>0</v>
      </c>
      <c r="F124" s="32">
        <f>SUM(H124,G124)</f>
        <v>0</v>
      </c>
      <c r="G124" s="32">
        <v>0</v>
      </c>
      <c r="H124" s="32">
        <v>0</v>
      </c>
      <c r="I124" s="32"/>
      <c r="J124" s="25"/>
    </row>
    <row r="125" spans="1:10" ht="12.75">
      <c r="A125" s="23"/>
      <c r="B125" s="23"/>
      <c r="C125" s="24"/>
      <c r="D125" s="34" t="s">
        <v>9</v>
      </c>
      <c r="E125" s="32"/>
      <c r="F125" s="32"/>
      <c r="G125" s="32"/>
      <c r="H125" s="32"/>
      <c r="I125" s="32"/>
      <c r="J125" s="25"/>
    </row>
    <row r="126" spans="1:10" ht="12.75">
      <c r="A126" s="23"/>
      <c r="B126" s="23"/>
      <c r="C126" s="24"/>
      <c r="D126" s="34" t="s">
        <v>13</v>
      </c>
      <c r="E126" s="32">
        <f>SUM(F126,J126)</f>
        <v>0</v>
      </c>
      <c r="F126" s="32">
        <f>SUM(H126,G126)</f>
        <v>0</v>
      </c>
      <c r="G126" s="32"/>
      <c r="H126" s="32"/>
      <c r="I126" s="32"/>
      <c r="J126" s="25"/>
    </row>
    <row r="127" spans="1:10" ht="12.75">
      <c r="A127" s="23"/>
      <c r="B127" s="23"/>
      <c r="C127" s="24"/>
      <c r="D127" s="34" t="s">
        <v>14</v>
      </c>
      <c r="E127" s="32">
        <f>SUM(F127,J127)</f>
        <v>0</v>
      </c>
      <c r="F127" s="32">
        <f>SUM(F124,F125)-F126</f>
        <v>0</v>
      </c>
      <c r="G127" s="32">
        <f>SUM(G124,G125)-G126</f>
        <v>0</v>
      </c>
      <c r="H127" s="32">
        <f>SUM(H124,H125)-H126</f>
        <v>0</v>
      </c>
      <c r="I127" s="32"/>
      <c r="J127" s="25"/>
    </row>
    <row r="128" spans="1:10" ht="12.75">
      <c r="A128" s="6"/>
      <c r="B128" s="29" t="s">
        <v>78</v>
      </c>
      <c r="C128" s="105" t="s">
        <v>79</v>
      </c>
      <c r="D128" s="34" t="s">
        <v>8</v>
      </c>
      <c r="E128" s="32">
        <f>SUM(F128,J128)</f>
        <v>1647600</v>
      </c>
      <c r="F128" s="32">
        <f>SUM(H128,G128)</f>
        <v>1647600</v>
      </c>
      <c r="G128" s="32">
        <v>1329852</v>
      </c>
      <c r="H128" s="32">
        <v>317748</v>
      </c>
      <c r="I128" s="32"/>
      <c r="J128" s="25"/>
    </row>
    <row r="129" spans="1:10" ht="12.75">
      <c r="A129" s="23"/>
      <c r="B129" s="23"/>
      <c r="C129" s="106"/>
      <c r="D129" s="34" t="s">
        <v>9</v>
      </c>
      <c r="E129" s="32"/>
      <c r="F129" s="32"/>
      <c r="G129" s="32"/>
      <c r="H129" s="32"/>
      <c r="I129" s="32"/>
      <c r="J129" s="25"/>
    </row>
    <row r="130" spans="1:10" ht="12.75">
      <c r="A130" s="23"/>
      <c r="B130" s="23"/>
      <c r="C130" s="24"/>
      <c r="D130" s="34" t="s">
        <v>13</v>
      </c>
      <c r="E130" s="32"/>
      <c r="F130" s="32"/>
      <c r="G130" s="32"/>
      <c r="H130" s="32"/>
      <c r="I130" s="32"/>
      <c r="J130" s="25"/>
    </row>
    <row r="131" spans="1:10" ht="12.75">
      <c r="A131" s="23"/>
      <c r="B131" s="23"/>
      <c r="C131" s="24"/>
      <c r="D131" s="34" t="s">
        <v>14</v>
      </c>
      <c r="E131" s="32">
        <f>SUM(E128,E129)-E130</f>
        <v>1647600</v>
      </c>
      <c r="F131" s="32">
        <f>SUM(F128,F129)-F130</f>
        <v>1647600</v>
      </c>
      <c r="G131" s="32">
        <f>SUM(G128,G129)-G130</f>
        <v>1329852</v>
      </c>
      <c r="H131" s="32">
        <f>SUM(H128,H129)-H130</f>
        <v>317748</v>
      </c>
      <c r="I131" s="32"/>
      <c r="J131" s="25"/>
    </row>
    <row r="132" spans="1:10" ht="12.75">
      <c r="A132" s="6"/>
      <c r="B132" s="29" t="s">
        <v>80</v>
      </c>
      <c r="C132" s="13" t="s">
        <v>16</v>
      </c>
      <c r="D132" s="34" t="s">
        <v>8</v>
      </c>
      <c r="E132" s="32">
        <f>SUM(F132,J132)</f>
        <v>900</v>
      </c>
      <c r="F132" s="32">
        <f>SUM(G132,H132,I132)</f>
        <v>900</v>
      </c>
      <c r="G132" s="32"/>
      <c r="H132" s="32">
        <v>900</v>
      </c>
      <c r="I132" s="32"/>
      <c r="J132" s="25"/>
    </row>
    <row r="133" spans="1:10" ht="12.75">
      <c r="A133" s="23"/>
      <c r="B133" s="23"/>
      <c r="C133" s="24"/>
      <c r="D133" s="34" t="s">
        <v>9</v>
      </c>
      <c r="E133" s="32"/>
      <c r="F133" s="32"/>
      <c r="G133" s="32"/>
      <c r="H133" s="32"/>
      <c r="I133" s="32"/>
      <c r="J133" s="25"/>
    </row>
    <row r="134" spans="1:10" ht="12.75">
      <c r="A134" s="23"/>
      <c r="B134" s="23"/>
      <c r="C134" s="24"/>
      <c r="D134" s="34" t="s">
        <v>13</v>
      </c>
      <c r="E134" s="32"/>
      <c r="F134" s="32"/>
      <c r="G134" s="32"/>
      <c r="H134" s="32"/>
      <c r="I134" s="32"/>
      <c r="J134" s="25"/>
    </row>
    <row r="135" spans="1:10" ht="12.75">
      <c r="A135" s="23"/>
      <c r="B135" s="23"/>
      <c r="C135" s="24"/>
      <c r="D135" s="34" t="s">
        <v>14</v>
      </c>
      <c r="E135" s="32">
        <f>SUM(F135,J135)</f>
        <v>900</v>
      </c>
      <c r="F135" s="32">
        <f>SUM(F132,F133)-F134</f>
        <v>900</v>
      </c>
      <c r="G135" s="32"/>
      <c r="H135" s="32">
        <f>SUM(H132,H133)-H134</f>
        <v>900</v>
      </c>
      <c r="I135" s="32"/>
      <c r="J135" s="25"/>
    </row>
    <row r="136" spans="1:10" ht="12.75">
      <c r="A136" s="8" t="s">
        <v>81</v>
      </c>
      <c r="B136" s="29"/>
      <c r="C136" s="11" t="s">
        <v>82</v>
      </c>
      <c r="D136" s="33" t="s">
        <v>8</v>
      </c>
      <c r="E136" s="17">
        <f>SUM(E140)</f>
        <v>458107</v>
      </c>
      <c r="F136" s="17">
        <f>SUM(F140)</f>
        <v>458107</v>
      </c>
      <c r="G136" s="17"/>
      <c r="H136" s="17">
        <f>SUM(H140)</f>
        <v>458107</v>
      </c>
      <c r="I136" s="17"/>
      <c r="J136" s="17"/>
    </row>
    <row r="137" spans="1:10" ht="12.75">
      <c r="A137" s="23"/>
      <c r="B137" s="23"/>
      <c r="C137" s="24"/>
      <c r="D137" s="34" t="s">
        <v>9</v>
      </c>
      <c r="E137" s="17"/>
      <c r="F137" s="17"/>
      <c r="G137" s="17"/>
      <c r="H137" s="17"/>
      <c r="I137" s="17"/>
      <c r="J137" s="16"/>
    </row>
    <row r="138" spans="1:10" ht="12.75">
      <c r="A138" s="23"/>
      <c r="B138" s="23"/>
      <c r="C138" s="24"/>
      <c r="D138" s="34" t="s">
        <v>13</v>
      </c>
      <c r="E138" s="17"/>
      <c r="F138" s="17"/>
      <c r="G138" s="17"/>
      <c r="H138" s="17"/>
      <c r="I138" s="17"/>
      <c r="J138" s="16"/>
    </row>
    <row r="139" spans="1:10" ht="12.75">
      <c r="A139" s="23"/>
      <c r="B139" s="23"/>
      <c r="C139" s="24"/>
      <c r="D139" s="34" t="s">
        <v>14</v>
      </c>
      <c r="E139" s="17">
        <f>SUM(E143)</f>
        <v>458107</v>
      </c>
      <c r="F139" s="17">
        <f>SUM(F143)</f>
        <v>458107</v>
      </c>
      <c r="G139" s="17"/>
      <c r="H139" s="17">
        <f>SUM(H143)</f>
        <v>458107</v>
      </c>
      <c r="I139" s="17"/>
      <c r="J139" s="16"/>
    </row>
    <row r="140" spans="1:10" ht="12.75">
      <c r="A140" s="6"/>
      <c r="B140" s="29" t="s">
        <v>83</v>
      </c>
      <c r="C140" s="105" t="s">
        <v>150</v>
      </c>
      <c r="D140" s="34" t="s">
        <v>8</v>
      </c>
      <c r="E140" s="32">
        <f>SUM(F140,J140)</f>
        <v>458107</v>
      </c>
      <c r="F140" s="32">
        <f>SUM(H140,G140)</f>
        <v>458107</v>
      </c>
      <c r="G140" s="32"/>
      <c r="H140" s="32">
        <v>458107</v>
      </c>
      <c r="I140" s="32"/>
      <c r="J140" s="25"/>
    </row>
    <row r="141" spans="1:10" ht="12.75">
      <c r="A141" s="23"/>
      <c r="B141" s="23"/>
      <c r="C141" s="106"/>
      <c r="D141" s="34" t="s">
        <v>9</v>
      </c>
      <c r="E141" s="32"/>
      <c r="F141" s="32"/>
      <c r="G141" s="32"/>
      <c r="H141" s="32"/>
      <c r="I141" s="32"/>
      <c r="J141" s="25"/>
    </row>
    <row r="142" spans="1:10" ht="12.75">
      <c r="A142" s="23"/>
      <c r="B142" s="23"/>
      <c r="C142" s="106"/>
      <c r="D142" s="34" t="s">
        <v>13</v>
      </c>
      <c r="E142" s="32"/>
      <c r="F142" s="32"/>
      <c r="G142" s="32"/>
      <c r="H142" s="32"/>
      <c r="I142" s="32"/>
      <c r="J142" s="25"/>
    </row>
    <row r="143" spans="1:10" ht="12.75">
      <c r="A143" s="23"/>
      <c r="B143" s="23"/>
      <c r="C143" s="24"/>
      <c r="D143" s="34" t="s">
        <v>14</v>
      </c>
      <c r="E143" s="32">
        <f>SUM(E140,E141)-E142</f>
        <v>458107</v>
      </c>
      <c r="F143" s="32">
        <f>SUM(F140,F141)-F142</f>
        <v>458107</v>
      </c>
      <c r="G143" s="32"/>
      <c r="H143" s="32">
        <f>SUM(H140,H141)-H142</f>
        <v>458107</v>
      </c>
      <c r="I143" s="32"/>
      <c r="J143" s="25"/>
    </row>
    <row r="144" spans="1:10" ht="12.75">
      <c r="A144" s="6" t="s">
        <v>84</v>
      </c>
      <c r="B144" s="29"/>
      <c r="C144" s="15" t="s">
        <v>85</v>
      </c>
      <c r="D144" s="34" t="s">
        <v>8</v>
      </c>
      <c r="E144" s="17">
        <f>SUM(E148)</f>
        <v>93449</v>
      </c>
      <c r="F144" s="17">
        <f>SUM(F148)</f>
        <v>93449</v>
      </c>
      <c r="G144" s="17"/>
      <c r="H144" s="17">
        <f>SUM(H148)</f>
        <v>93449</v>
      </c>
      <c r="I144" s="32"/>
      <c r="J144" s="25"/>
    </row>
    <row r="145" spans="1:10" ht="12.75">
      <c r="A145" s="23"/>
      <c r="B145" s="23"/>
      <c r="C145" s="24"/>
      <c r="D145" s="34" t="s">
        <v>9</v>
      </c>
      <c r="E145" s="17"/>
      <c r="F145" s="17"/>
      <c r="G145" s="17"/>
      <c r="H145" s="17"/>
      <c r="I145" s="32"/>
      <c r="J145" s="25"/>
    </row>
    <row r="146" spans="1:10" ht="12.75">
      <c r="A146" s="23"/>
      <c r="B146" s="23"/>
      <c r="C146" s="24"/>
      <c r="D146" s="34" t="s">
        <v>13</v>
      </c>
      <c r="E146" s="17"/>
      <c r="F146" s="17"/>
      <c r="G146" s="17"/>
      <c r="H146" s="17"/>
      <c r="I146" s="32"/>
      <c r="J146" s="25"/>
    </row>
    <row r="147" spans="1:10" ht="12.75">
      <c r="A147" s="23"/>
      <c r="B147" s="23"/>
      <c r="C147" s="24"/>
      <c r="D147" s="34" t="s">
        <v>14</v>
      </c>
      <c r="E147" s="17">
        <f>SUM(E151)</f>
        <v>93449</v>
      </c>
      <c r="F147" s="17">
        <f>SUM(F151)</f>
        <v>93449</v>
      </c>
      <c r="G147" s="17"/>
      <c r="H147" s="17">
        <f>SUM(H151)</f>
        <v>93449</v>
      </c>
      <c r="I147" s="32"/>
      <c r="J147" s="25"/>
    </row>
    <row r="148" spans="1:10" ht="12.75">
      <c r="A148" s="6"/>
      <c r="B148" s="29" t="s">
        <v>86</v>
      </c>
      <c r="C148" s="14" t="s">
        <v>87</v>
      </c>
      <c r="D148" s="34" t="s">
        <v>8</v>
      </c>
      <c r="E148" s="32">
        <f>SUM(J148,F148)</f>
        <v>93449</v>
      </c>
      <c r="F148" s="32">
        <f>SUM(H148,G148)</f>
        <v>93449</v>
      </c>
      <c r="G148" s="32"/>
      <c r="H148" s="32">
        <v>93449</v>
      </c>
      <c r="I148" s="32"/>
      <c r="J148" s="25"/>
    </row>
    <row r="149" spans="1:10" ht="12.75">
      <c r="A149" s="23"/>
      <c r="B149" s="23"/>
      <c r="C149" s="24"/>
      <c r="D149" s="34" t="s">
        <v>9</v>
      </c>
      <c r="E149" s="32"/>
      <c r="F149" s="32"/>
      <c r="G149" s="32"/>
      <c r="H149" s="32"/>
      <c r="I149" s="32"/>
      <c r="J149" s="25"/>
    </row>
    <row r="150" spans="1:10" ht="12.75">
      <c r="A150" s="23"/>
      <c r="B150" s="23"/>
      <c r="C150" s="24"/>
      <c r="D150" s="34" t="s">
        <v>13</v>
      </c>
      <c r="E150" s="32"/>
      <c r="F150" s="32"/>
      <c r="G150" s="32"/>
      <c r="H150" s="32"/>
      <c r="I150" s="32"/>
      <c r="J150" s="25"/>
    </row>
    <row r="151" spans="1:10" ht="12.75">
      <c r="A151" s="27"/>
      <c r="B151" s="27"/>
      <c r="C151" s="28"/>
      <c r="D151" s="22" t="s">
        <v>14</v>
      </c>
      <c r="E151" s="25">
        <f>SUM(J151,F151)</f>
        <v>93449</v>
      </c>
      <c r="F151" s="25">
        <f>SUM(F148,F149)-F150</f>
        <v>93449</v>
      </c>
      <c r="G151" s="25"/>
      <c r="H151" s="25">
        <f>SUM(H148,H149)-H150</f>
        <v>93449</v>
      </c>
      <c r="I151" s="25"/>
      <c r="J151" s="25"/>
    </row>
    <row r="152" spans="1:10" ht="12.75">
      <c r="A152" s="6" t="s">
        <v>88</v>
      </c>
      <c r="B152" s="29"/>
      <c r="C152" s="15" t="s">
        <v>15</v>
      </c>
      <c r="D152" s="34" t="s">
        <v>8</v>
      </c>
      <c r="E152" s="17">
        <f>SUM(E156,E160,E168,E172,E176,E180)</f>
        <v>12383455</v>
      </c>
      <c r="F152" s="17">
        <f>SUM(F156,F160,F168,F172,F176,F180)</f>
        <v>12383455</v>
      </c>
      <c r="G152" s="17">
        <f>SUM(G156,G160,G168,G172,G176,G180)</f>
        <v>10263196</v>
      </c>
      <c r="H152" s="17">
        <f>SUM(H156,H160,H168,H172,H176,H180)</f>
        <v>1556909</v>
      </c>
      <c r="I152" s="17">
        <f>SUM(I156,I160,I168,I172,I176,I180)</f>
        <v>563350</v>
      </c>
      <c r="J152" s="17"/>
    </row>
    <row r="153" spans="1:10" ht="12.75">
      <c r="A153" s="23"/>
      <c r="B153" s="23"/>
      <c r="C153" s="24"/>
      <c r="D153" s="34" t="s">
        <v>9</v>
      </c>
      <c r="E153" s="17"/>
      <c r="F153" s="17"/>
      <c r="G153" s="17"/>
      <c r="H153" s="17"/>
      <c r="I153" s="17"/>
      <c r="J153" s="16"/>
    </row>
    <row r="154" spans="1:10" ht="12.75">
      <c r="A154" s="23"/>
      <c r="B154" s="23"/>
      <c r="C154" s="24"/>
      <c r="D154" s="34" t="s">
        <v>13</v>
      </c>
      <c r="E154" s="17"/>
      <c r="F154" s="17"/>
      <c r="G154" s="17"/>
      <c r="H154" s="17"/>
      <c r="I154" s="17"/>
      <c r="J154" s="16"/>
    </row>
    <row r="155" spans="1:10" ht="12.75">
      <c r="A155" s="23"/>
      <c r="B155" s="23"/>
      <c r="C155" s="24"/>
      <c r="D155" s="34" t="s">
        <v>14</v>
      </c>
      <c r="E155" s="17">
        <f>SUM(E159,E163,E171,E175,E179,E183)</f>
        <v>12383455</v>
      </c>
      <c r="F155" s="17">
        <f>SUM(F159,F163,F171,F175,F179,F183)</f>
        <v>12383455</v>
      </c>
      <c r="G155" s="17">
        <f>SUM(G159,G163,G171,G175,G179,G183)</f>
        <v>10263196</v>
      </c>
      <c r="H155" s="17">
        <f>SUM(H159,H163,H171,H175,H179,H183)</f>
        <v>1556909</v>
      </c>
      <c r="I155" s="17">
        <f>SUM(I159,I163,I171,I175,I179,I183)</f>
        <v>563350</v>
      </c>
      <c r="J155" s="17"/>
    </row>
    <row r="156" spans="1:10" ht="25.5">
      <c r="A156" s="6"/>
      <c r="B156" s="29" t="s">
        <v>89</v>
      </c>
      <c r="C156" s="14" t="s">
        <v>90</v>
      </c>
      <c r="D156" s="34" t="s">
        <v>8</v>
      </c>
      <c r="E156" s="32">
        <f aca="true" t="shared" si="1" ref="E156:E183">SUM(F156,J156)</f>
        <v>161594</v>
      </c>
      <c r="F156" s="32">
        <f aca="true" t="shared" si="2" ref="F156:F183">SUM(G156,H156,I156)</f>
        <v>161594</v>
      </c>
      <c r="G156" s="32">
        <v>146304</v>
      </c>
      <c r="H156" s="32">
        <v>15290</v>
      </c>
      <c r="I156" s="32"/>
      <c r="J156" s="25"/>
    </row>
    <row r="157" spans="1:10" ht="12.75">
      <c r="A157" s="23"/>
      <c r="B157" s="23"/>
      <c r="C157" s="24"/>
      <c r="D157" s="34" t="s">
        <v>9</v>
      </c>
      <c r="E157" s="32"/>
      <c r="F157" s="32"/>
      <c r="G157" s="32"/>
      <c r="H157" s="32"/>
      <c r="I157" s="32"/>
      <c r="J157" s="25"/>
    </row>
    <row r="158" spans="1:10" ht="12.75">
      <c r="A158" s="23"/>
      <c r="B158" s="23"/>
      <c r="C158" s="24"/>
      <c r="D158" s="34" t="s">
        <v>13</v>
      </c>
      <c r="E158" s="32"/>
      <c r="F158" s="32"/>
      <c r="G158" s="32"/>
      <c r="H158" s="32"/>
      <c r="I158" s="32"/>
      <c r="J158" s="25"/>
    </row>
    <row r="159" spans="1:10" ht="12.75">
      <c r="A159" s="23"/>
      <c r="B159" s="23"/>
      <c r="C159" s="24"/>
      <c r="D159" s="34" t="s">
        <v>14</v>
      </c>
      <c r="E159" s="32">
        <f t="shared" si="1"/>
        <v>161594</v>
      </c>
      <c r="F159" s="32">
        <f t="shared" si="2"/>
        <v>161594</v>
      </c>
      <c r="G159" s="32">
        <f>SUM(G156,G157)-G158</f>
        <v>146304</v>
      </c>
      <c r="H159" s="32">
        <f>SUM(H156,H157)-H158</f>
        <v>15290</v>
      </c>
      <c r="I159" s="32"/>
      <c r="J159" s="25"/>
    </row>
    <row r="160" spans="1:10" ht="12.75">
      <c r="A160" s="6"/>
      <c r="B160" s="29" t="s">
        <v>91</v>
      </c>
      <c r="C160" s="14" t="s">
        <v>92</v>
      </c>
      <c r="D160" s="34" t="s">
        <v>8</v>
      </c>
      <c r="E160" s="32">
        <f t="shared" si="1"/>
        <v>357545</v>
      </c>
      <c r="F160" s="32">
        <f t="shared" si="2"/>
        <v>357545</v>
      </c>
      <c r="G160" s="32">
        <v>322932</v>
      </c>
      <c r="H160" s="32">
        <v>34613</v>
      </c>
      <c r="I160" s="32"/>
      <c r="J160" s="25"/>
    </row>
    <row r="161" spans="1:10" ht="12.75">
      <c r="A161" s="23"/>
      <c r="B161" s="23"/>
      <c r="C161" s="24"/>
      <c r="D161" s="34" t="s">
        <v>9</v>
      </c>
      <c r="E161" s="32"/>
      <c r="F161" s="32"/>
      <c r="G161" s="32"/>
      <c r="H161" s="32"/>
      <c r="I161" s="32"/>
      <c r="J161" s="25"/>
    </row>
    <row r="162" spans="1:10" ht="12.75">
      <c r="A162" s="23"/>
      <c r="B162" s="23"/>
      <c r="C162" s="24"/>
      <c r="D162" s="34" t="s">
        <v>13</v>
      </c>
      <c r="E162" s="32"/>
      <c r="F162" s="32"/>
      <c r="G162" s="32"/>
      <c r="H162" s="32"/>
      <c r="I162" s="32"/>
      <c r="J162" s="25"/>
    </row>
    <row r="163" spans="1:10" ht="12.75">
      <c r="A163" s="23"/>
      <c r="B163" s="23"/>
      <c r="C163" s="24"/>
      <c r="D163" s="34" t="s">
        <v>14</v>
      </c>
      <c r="E163" s="32">
        <f t="shared" si="1"/>
        <v>357545</v>
      </c>
      <c r="F163" s="32">
        <f t="shared" si="2"/>
        <v>357545</v>
      </c>
      <c r="G163" s="32">
        <f>SUM(G160,G161)-G162</f>
        <v>322932</v>
      </c>
      <c r="H163" s="32">
        <f>SUM(H160,H161)-H162</f>
        <v>34613</v>
      </c>
      <c r="I163" s="32"/>
      <c r="J163" s="25"/>
    </row>
    <row r="164" spans="1:10" ht="12.75">
      <c r="A164" s="6"/>
      <c r="B164" s="29" t="s">
        <v>93</v>
      </c>
      <c r="C164" s="14" t="s">
        <v>94</v>
      </c>
      <c r="D164" s="34" t="s">
        <v>8</v>
      </c>
      <c r="E164" s="32">
        <f t="shared" si="1"/>
        <v>0</v>
      </c>
      <c r="F164" s="32">
        <f t="shared" si="2"/>
        <v>0</v>
      </c>
      <c r="G164" s="32"/>
      <c r="H164" s="32"/>
      <c r="I164" s="32"/>
      <c r="J164" s="25"/>
    </row>
    <row r="165" spans="1:10" ht="12.75">
      <c r="A165" s="23"/>
      <c r="B165" s="23"/>
      <c r="C165" s="24"/>
      <c r="D165" s="34" t="s">
        <v>9</v>
      </c>
      <c r="E165" s="32">
        <f t="shared" si="1"/>
        <v>0</v>
      </c>
      <c r="F165" s="32">
        <f t="shared" si="2"/>
        <v>0</v>
      </c>
      <c r="G165" s="32"/>
      <c r="H165" s="32"/>
      <c r="I165" s="32"/>
      <c r="J165" s="25"/>
    </row>
    <row r="166" spans="1:10" ht="12.75">
      <c r="A166" s="23"/>
      <c r="B166" s="23"/>
      <c r="C166" s="24"/>
      <c r="D166" s="34" t="s">
        <v>13</v>
      </c>
      <c r="E166" s="32">
        <f t="shared" si="1"/>
        <v>0</v>
      </c>
      <c r="F166" s="32">
        <f t="shared" si="2"/>
        <v>0</v>
      </c>
      <c r="G166" s="32"/>
      <c r="H166" s="32"/>
      <c r="I166" s="32"/>
      <c r="J166" s="25"/>
    </row>
    <row r="167" spans="1:10" ht="12.75">
      <c r="A167" s="23"/>
      <c r="B167" s="23"/>
      <c r="C167" s="24"/>
      <c r="D167" s="34" t="s">
        <v>14</v>
      </c>
      <c r="E167" s="32">
        <f t="shared" si="1"/>
        <v>0</v>
      </c>
      <c r="F167" s="32">
        <f t="shared" si="2"/>
        <v>0</v>
      </c>
      <c r="G167" s="32">
        <f>SUM(G164,G165)-G166</f>
        <v>0</v>
      </c>
      <c r="H167" s="32"/>
      <c r="I167" s="32"/>
      <c r="J167" s="25"/>
    </row>
    <row r="168" spans="1:10" ht="12.75">
      <c r="A168" s="6"/>
      <c r="B168" s="29" t="s">
        <v>95</v>
      </c>
      <c r="C168" s="14" t="s">
        <v>96</v>
      </c>
      <c r="D168" s="34" t="s">
        <v>8</v>
      </c>
      <c r="E168" s="32">
        <f t="shared" si="1"/>
        <v>1164155</v>
      </c>
      <c r="F168" s="32">
        <f t="shared" si="2"/>
        <v>1164155</v>
      </c>
      <c r="G168" s="32">
        <v>1055033</v>
      </c>
      <c r="H168" s="32">
        <v>109122</v>
      </c>
      <c r="I168" s="32"/>
      <c r="J168" s="25"/>
    </row>
    <row r="169" spans="1:10" ht="12.75">
      <c r="A169" s="23"/>
      <c r="B169" s="23"/>
      <c r="C169" s="24"/>
      <c r="D169" s="34" t="s">
        <v>9</v>
      </c>
      <c r="E169" s="32"/>
      <c r="F169" s="32"/>
      <c r="G169" s="32"/>
      <c r="H169" s="32"/>
      <c r="I169" s="32"/>
      <c r="J169" s="25"/>
    </row>
    <row r="170" spans="1:10" ht="12.75">
      <c r="A170" s="23"/>
      <c r="B170" s="23"/>
      <c r="C170" s="24"/>
      <c r="D170" s="34" t="s">
        <v>13</v>
      </c>
      <c r="E170" s="32"/>
      <c r="F170" s="32"/>
      <c r="G170" s="32"/>
      <c r="H170" s="32"/>
      <c r="I170" s="32"/>
      <c r="J170" s="25"/>
    </row>
    <row r="171" spans="1:10" ht="12.75">
      <c r="A171" s="27"/>
      <c r="B171" s="27"/>
      <c r="C171" s="28"/>
      <c r="D171" s="22" t="s">
        <v>14</v>
      </c>
      <c r="E171" s="25">
        <f t="shared" si="1"/>
        <v>1164155</v>
      </c>
      <c r="F171" s="25">
        <f t="shared" si="2"/>
        <v>1164155</v>
      </c>
      <c r="G171" s="25">
        <f>SUM(G168,G169)-G170</f>
        <v>1055033</v>
      </c>
      <c r="H171" s="25">
        <f>SUM(H168,H169)-H170</f>
        <v>109122</v>
      </c>
      <c r="I171" s="25"/>
      <c r="J171" s="25"/>
    </row>
    <row r="172" spans="1:10" ht="12.75">
      <c r="A172" s="6"/>
      <c r="B172" s="29" t="s">
        <v>97</v>
      </c>
      <c r="C172" s="14" t="s">
        <v>98</v>
      </c>
      <c r="D172" s="34" t="s">
        <v>8</v>
      </c>
      <c r="E172" s="32">
        <f t="shared" si="1"/>
        <v>10564071</v>
      </c>
      <c r="F172" s="32">
        <f t="shared" si="2"/>
        <v>10564071</v>
      </c>
      <c r="G172" s="32">
        <v>8738927</v>
      </c>
      <c r="H172" s="32">
        <v>1261794</v>
      </c>
      <c r="I172" s="32">
        <v>563350</v>
      </c>
      <c r="J172" s="25"/>
    </row>
    <row r="173" spans="1:10" ht="12.75">
      <c r="A173" s="23"/>
      <c r="B173" s="23"/>
      <c r="C173" s="24"/>
      <c r="D173" s="34" t="s">
        <v>9</v>
      </c>
      <c r="E173" s="32"/>
      <c r="F173" s="32"/>
      <c r="G173" s="32"/>
      <c r="H173" s="32"/>
      <c r="I173" s="32"/>
      <c r="J173" s="25"/>
    </row>
    <row r="174" spans="1:10" ht="12.75">
      <c r="A174" s="23"/>
      <c r="B174" s="23"/>
      <c r="C174" s="24"/>
      <c r="D174" s="34" t="s">
        <v>13</v>
      </c>
      <c r="E174" s="32"/>
      <c r="F174" s="32"/>
      <c r="G174" s="32"/>
      <c r="H174" s="32"/>
      <c r="I174" s="32"/>
      <c r="J174" s="25"/>
    </row>
    <row r="175" spans="1:10" ht="12.75">
      <c r="A175" s="27"/>
      <c r="B175" s="27"/>
      <c r="C175" s="28"/>
      <c r="D175" s="22" t="s">
        <v>14</v>
      </c>
      <c r="E175" s="25">
        <f t="shared" si="1"/>
        <v>10564071</v>
      </c>
      <c r="F175" s="25">
        <f t="shared" si="2"/>
        <v>10564071</v>
      </c>
      <c r="G175" s="25">
        <f>SUM(G172,G173)-G174</f>
        <v>8738927</v>
      </c>
      <c r="H175" s="25">
        <f>SUM(H172,H173)-H174</f>
        <v>1261794</v>
      </c>
      <c r="I175" s="25">
        <f>SUM(I172,I173)-I174</f>
        <v>563350</v>
      </c>
      <c r="J175" s="25"/>
    </row>
    <row r="176" spans="1:10" ht="12.75">
      <c r="A176" s="6"/>
      <c r="B176" s="29" t="s">
        <v>99</v>
      </c>
      <c r="C176" s="105" t="s">
        <v>100</v>
      </c>
      <c r="D176" s="34" t="s">
        <v>8</v>
      </c>
      <c r="E176" s="32">
        <f t="shared" si="1"/>
        <v>66753</v>
      </c>
      <c r="F176" s="32">
        <f t="shared" si="2"/>
        <v>66753</v>
      </c>
      <c r="G176" s="32"/>
      <c r="H176" s="32">
        <v>66753</v>
      </c>
      <c r="I176" s="32"/>
      <c r="J176" s="25"/>
    </row>
    <row r="177" spans="1:10" ht="12.75">
      <c r="A177" s="23"/>
      <c r="B177" s="23"/>
      <c r="C177" s="106"/>
      <c r="D177" s="34" t="s">
        <v>9</v>
      </c>
      <c r="E177" s="32"/>
      <c r="F177" s="32"/>
      <c r="G177" s="32"/>
      <c r="H177" s="32"/>
      <c r="I177" s="32"/>
      <c r="J177" s="25"/>
    </row>
    <row r="178" spans="1:10" ht="12.75">
      <c r="A178" s="23"/>
      <c r="B178" s="23"/>
      <c r="C178" s="24"/>
      <c r="D178" s="34" t="s">
        <v>13</v>
      </c>
      <c r="E178" s="32"/>
      <c r="F178" s="32"/>
      <c r="G178" s="32"/>
      <c r="H178" s="32"/>
      <c r="I178" s="32"/>
      <c r="J178" s="25"/>
    </row>
    <row r="179" spans="1:10" ht="12.75">
      <c r="A179" s="23"/>
      <c r="B179" s="23"/>
      <c r="C179" s="24"/>
      <c r="D179" s="34" t="s">
        <v>14</v>
      </c>
      <c r="E179" s="32">
        <f t="shared" si="1"/>
        <v>66753</v>
      </c>
      <c r="F179" s="32">
        <f t="shared" si="2"/>
        <v>66753</v>
      </c>
      <c r="G179" s="32"/>
      <c r="H179" s="32">
        <f>SUM(H176,H177)-H178</f>
        <v>66753</v>
      </c>
      <c r="I179" s="32"/>
      <c r="J179" s="25"/>
    </row>
    <row r="180" spans="1:10" ht="12.75">
      <c r="A180" s="6"/>
      <c r="B180" s="29" t="s">
        <v>101</v>
      </c>
      <c r="C180" s="14" t="s">
        <v>16</v>
      </c>
      <c r="D180" s="34" t="s">
        <v>8</v>
      </c>
      <c r="E180" s="32">
        <f t="shared" si="1"/>
        <v>69337</v>
      </c>
      <c r="F180" s="32">
        <f t="shared" si="2"/>
        <v>69337</v>
      </c>
      <c r="G180" s="32"/>
      <c r="H180" s="32">
        <v>69337</v>
      </c>
      <c r="I180" s="32"/>
      <c r="J180" s="25"/>
    </row>
    <row r="181" spans="1:10" ht="12.75">
      <c r="A181" s="23"/>
      <c r="B181" s="23"/>
      <c r="C181" s="24"/>
      <c r="D181" s="34" t="s">
        <v>9</v>
      </c>
      <c r="E181" s="32"/>
      <c r="F181" s="32"/>
      <c r="G181" s="32"/>
      <c r="H181" s="32"/>
      <c r="I181" s="32"/>
      <c r="J181" s="25"/>
    </row>
    <row r="182" spans="1:10" ht="12.75">
      <c r="A182" s="23"/>
      <c r="B182" s="23"/>
      <c r="C182" s="24"/>
      <c r="D182" s="34" t="s">
        <v>13</v>
      </c>
      <c r="E182" s="32"/>
      <c r="F182" s="32"/>
      <c r="G182" s="32"/>
      <c r="H182" s="32"/>
      <c r="I182" s="32"/>
      <c r="J182" s="25"/>
    </row>
    <row r="183" spans="1:10" ht="12.75">
      <c r="A183" s="23"/>
      <c r="B183" s="23"/>
      <c r="C183" s="24"/>
      <c r="D183" s="34" t="s">
        <v>14</v>
      </c>
      <c r="E183" s="32">
        <f t="shared" si="1"/>
        <v>69337</v>
      </c>
      <c r="F183" s="32">
        <f t="shared" si="2"/>
        <v>69337</v>
      </c>
      <c r="G183" s="32"/>
      <c r="H183" s="32">
        <f>SUM(H180,H181)-H182</f>
        <v>69337</v>
      </c>
      <c r="I183" s="32"/>
      <c r="J183" s="25"/>
    </row>
    <row r="184" spans="1:10" ht="12.75">
      <c r="A184" s="6" t="s">
        <v>102</v>
      </c>
      <c r="B184" s="29"/>
      <c r="C184" s="15" t="s">
        <v>17</v>
      </c>
      <c r="D184" s="34" t="s">
        <v>8</v>
      </c>
      <c r="E184" s="17">
        <f>SUM(E188)</f>
        <v>735355</v>
      </c>
      <c r="F184" s="17">
        <f>SUM(F188)</f>
        <v>735355</v>
      </c>
      <c r="G184" s="17"/>
      <c r="H184" s="17">
        <f>SUM(H188)</f>
        <v>735355</v>
      </c>
      <c r="I184" s="17"/>
      <c r="J184" s="17"/>
    </row>
    <row r="185" spans="1:10" ht="12.75">
      <c r="A185" s="23"/>
      <c r="B185" s="23"/>
      <c r="C185" s="24"/>
      <c r="D185" s="34" t="s">
        <v>9</v>
      </c>
      <c r="E185" s="17"/>
      <c r="F185" s="17"/>
      <c r="G185" s="17"/>
      <c r="H185" s="17"/>
      <c r="I185" s="17"/>
      <c r="J185" s="17"/>
    </row>
    <row r="186" spans="1:10" ht="12.75">
      <c r="A186" s="23"/>
      <c r="B186" s="23"/>
      <c r="C186" s="24"/>
      <c r="D186" s="34" t="s">
        <v>13</v>
      </c>
      <c r="E186" s="17"/>
      <c r="F186" s="17"/>
      <c r="G186" s="17"/>
      <c r="H186" s="17"/>
      <c r="I186" s="17"/>
      <c r="J186" s="17"/>
    </row>
    <row r="187" spans="1:10" ht="12.75">
      <c r="A187" s="23"/>
      <c r="B187" s="23"/>
      <c r="C187" s="24"/>
      <c r="D187" s="34" t="s">
        <v>14</v>
      </c>
      <c r="E187" s="17">
        <f>SUM(E191)</f>
        <v>735355</v>
      </c>
      <c r="F187" s="17">
        <f>SUM(F191)</f>
        <v>735355</v>
      </c>
      <c r="G187" s="17"/>
      <c r="H187" s="17">
        <f>SUM(H191)</f>
        <v>735355</v>
      </c>
      <c r="I187" s="17"/>
      <c r="J187" s="17"/>
    </row>
    <row r="188" spans="1:10" ht="12.75">
      <c r="A188" s="6"/>
      <c r="B188" s="29" t="s">
        <v>103</v>
      </c>
      <c r="C188" s="118" t="s">
        <v>104</v>
      </c>
      <c r="D188" s="34" t="s">
        <v>8</v>
      </c>
      <c r="E188" s="32">
        <f>SUM(F188)</f>
        <v>735355</v>
      </c>
      <c r="F188" s="32">
        <f>SUM(H188,G188)</f>
        <v>735355</v>
      </c>
      <c r="G188" s="32"/>
      <c r="H188" s="32">
        <v>735355</v>
      </c>
      <c r="I188" s="32"/>
      <c r="J188" s="25"/>
    </row>
    <row r="189" spans="1:10" ht="12.75">
      <c r="A189" s="23"/>
      <c r="B189" s="23"/>
      <c r="C189" s="119"/>
      <c r="D189" s="34" t="s">
        <v>9</v>
      </c>
      <c r="E189" s="32"/>
      <c r="F189" s="32"/>
      <c r="G189" s="32"/>
      <c r="H189" s="32"/>
      <c r="I189" s="32"/>
      <c r="J189" s="25"/>
    </row>
    <row r="190" spans="1:10" ht="12.75">
      <c r="A190" s="23"/>
      <c r="B190" s="23"/>
      <c r="C190" s="119"/>
      <c r="D190" s="34" t="s">
        <v>13</v>
      </c>
      <c r="E190" s="32"/>
      <c r="F190" s="32"/>
      <c r="G190" s="32"/>
      <c r="H190" s="32"/>
      <c r="I190" s="32"/>
      <c r="J190" s="25"/>
    </row>
    <row r="191" spans="1:10" ht="12.75">
      <c r="A191" s="27"/>
      <c r="B191" s="27"/>
      <c r="C191" s="120"/>
      <c r="D191" s="22" t="s">
        <v>14</v>
      </c>
      <c r="E191" s="25">
        <f>SUM(E188,E189)-E190</f>
        <v>735355</v>
      </c>
      <c r="F191" s="25">
        <f>SUM(F188,F189)-F190</f>
        <v>735355</v>
      </c>
      <c r="G191" s="25"/>
      <c r="H191" s="25">
        <f>SUM(H188,H189)-H190</f>
        <v>735355</v>
      </c>
      <c r="I191" s="25"/>
      <c r="J191" s="25"/>
    </row>
    <row r="192" spans="1:10" ht="12.75">
      <c r="A192" s="6" t="s">
        <v>105</v>
      </c>
      <c r="B192" s="29"/>
      <c r="C192" s="15" t="s">
        <v>106</v>
      </c>
      <c r="D192" s="34" t="s">
        <v>8</v>
      </c>
      <c r="E192" s="17">
        <f>SUM(E196,E200,E204,E208,E212,E216,E220,E224,E228)</f>
        <v>2956924</v>
      </c>
      <c r="F192" s="17">
        <f>SUM(F196,F200,F204,F208,F212,F216,F220,F224,F228)</f>
        <v>2956924</v>
      </c>
      <c r="G192" s="17">
        <f>SUM(G196,G200,G204,G208,G212,G216,G220,G224,G228)</f>
        <v>1608762</v>
      </c>
      <c r="H192" s="17">
        <f>SUM(H196,H200,H204,H208,H212,H216,H220,H224,H228)</f>
        <v>1348162</v>
      </c>
      <c r="I192" s="17"/>
      <c r="J192" s="17"/>
    </row>
    <row r="193" spans="1:10" ht="12.75">
      <c r="A193" s="23"/>
      <c r="B193" s="23"/>
      <c r="C193" s="24"/>
      <c r="D193" s="34" t="s">
        <v>9</v>
      </c>
      <c r="E193" s="17">
        <f aca="true" t="shared" si="3" ref="E193:G195">SUM(E197,E201,E205,E209,E213,E217,E221,E225,E229)</f>
        <v>116500</v>
      </c>
      <c r="F193" s="17">
        <f t="shared" si="3"/>
        <v>116500</v>
      </c>
      <c r="G193" s="17"/>
      <c r="H193" s="17">
        <f>SUM(H197,H201,H205,H209,H213,H217,H221,H225,H229)</f>
        <v>116500</v>
      </c>
      <c r="I193" s="17"/>
      <c r="J193" s="16"/>
    </row>
    <row r="194" spans="1:10" ht="12.75">
      <c r="A194" s="23"/>
      <c r="B194" s="23"/>
      <c r="C194" s="24"/>
      <c r="D194" s="34" t="s">
        <v>13</v>
      </c>
      <c r="E194" s="17"/>
      <c r="F194" s="17"/>
      <c r="G194" s="17"/>
      <c r="H194" s="17"/>
      <c r="I194" s="17"/>
      <c r="J194" s="16"/>
    </row>
    <row r="195" spans="1:10" ht="12.75">
      <c r="A195" s="23"/>
      <c r="B195" s="23"/>
      <c r="C195" s="24"/>
      <c r="D195" s="34" t="s">
        <v>14</v>
      </c>
      <c r="E195" s="17">
        <f t="shared" si="3"/>
        <v>3073424</v>
      </c>
      <c r="F195" s="17">
        <f t="shared" si="3"/>
        <v>3073424</v>
      </c>
      <c r="G195" s="17">
        <f t="shared" si="3"/>
        <v>1608762</v>
      </c>
      <c r="H195" s="17">
        <f>SUM(H199,H203,H207,H211,H215,H219,H223,H227,H231)</f>
        <v>1464662</v>
      </c>
      <c r="I195" s="17"/>
      <c r="J195" s="16"/>
    </row>
    <row r="196" spans="1:10" ht="12.75">
      <c r="A196" s="6"/>
      <c r="B196" s="29" t="s">
        <v>107</v>
      </c>
      <c r="C196" s="105" t="s">
        <v>151</v>
      </c>
      <c r="D196" s="34" t="s">
        <v>8</v>
      </c>
      <c r="E196" s="32">
        <f>SUM(J196,F196)</f>
        <v>1025608</v>
      </c>
      <c r="F196" s="32">
        <f>SUM(G196:I196)</f>
        <v>1025608</v>
      </c>
      <c r="G196" s="32">
        <v>614056</v>
      </c>
      <c r="H196" s="32">
        <v>411552</v>
      </c>
      <c r="I196" s="32"/>
      <c r="J196" s="25"/>
    </row>
    <row r="197" spans="1:10" ht="12.75">
      <c r="A197" s="23"/>
      <c r="B197" s="23"/>
      <c r="C197" s="106"/>
      <c r="D197" s="34" t="s">
        <v>9</v>
      </c>
      <c r="E197" s="32"/>
      <c r="F197" s="32"/>
      <c r="G197" s="32"/>
      <c r="H197" s="32"/>
      <c r="I197" s="32"/>
      <c r="J197" s="25"/>
    </row>
    <row r="198" spans="1:10" ht="12.75">
      <c r="A198" s="23"/>
      <c r="B198" s="23"/>
      <c r="C198" s="24"/>
      <c r="D198" s="34" t="s">
        <v>13</v>
      </c>
      <c r="E198" s="32"/>
      <c r="F198" s="32"/>
      <c r="G198" s="32"/>
      <c r="H198" s="32"/>
      <c r="I198" s="32"/>
      <c r="J198" s="25"/>
    </row>
    <row r="199" spans="1:10" ht="12.75">
      <c r="A199" s="23"/>
      <c r="B199" s="23"/>
      <c r="C199" s="24"/>
      <c r="D199" s="34" t="s">
        <v>14</v>
      </c>
      <c r="E199" s="32">
        <f>SUM(E196,E197)-E198</f>
        <v>1025608</v>
      </c>
      <c r="F199" s="32">
        <f>SUM(F196,F197)-F198</f>
        <v>1025608</v>
      </c>
      <c r="G199" s="32">
        <f>SUM(G196,G197)-G198</f>
        <v>614056</v>
      </c>
      <c r="H199" s="32">
        <f>SUM(H196,H197)-H198</f>
        <v>411552</v>
      </c>
      <c r="I199" s="32"/>
      <c r="J199" s="32"/>
    </row>
    <row r="200" spans="1:10" ht="12.75">
      <c r="A200" s="6"/>
      <c r="B200" s="29" t="s">
        <v>108</v>
      </c>
      <c r="C200" s="14" t="s">
        <v>109</v>
      </c>
      <c r="D200" s="34" t="s">
        <v>8</v>
      </c>
      <c r="E200" s="32">
        <f>SUM(J200,F200)</f>
        <v>743200</v>
      </c>
      <c r="F200" s="32">
        <f>SUM(G200:I200)</f>
        <v>743200</v>
      </c>
      <c r="G200" s="32"/>
      <c r="H200" s="32">
        <v>743200</v>
      </c>
      <c r="I200" s="32"/>
      <c r="J200" s="25"/>
    </row>
    <row r="201" spans="1:10" ht="12.75">
      <c r="A201" s="23"/>
      <c r="B201" s="23"/>
      <c r="C201" s="24"/>
      <c r="D201" s="34" t="s">
        <v>9</v>
      </c>
      <c r="E201" s="32">
        <v>109600</v>
      </c>
      <c r="F201" s="32">
        <v>109600</v>
      </c>
      <c r="G201" s="32"/>
      <c r="H201" s="32">
        <v>109600</v>
      </c>
      <c r="I201" s="32"/>
      <c r="J201" s="25"/>
    </row>
    <row r="202" spans="1:10" ht="12.75">
      <c r="A202" s="23"/>
      <c r="B202" s="23"/>
      <c r="C202" s="24"/>
      <c r="D202" s="34" t="s">
        <v>13</v>
      </c>
      <c r="E202" s="32"/>
      <c r="F202" s="32"/>
      <c r="G202" s="32"/>
      <c r="H202" s="32"/>
      <c r="I202" s="32"/>
      <c r="J202" s="25"/>
    </row>
    <row r="203" spans="1:10" ht="12.75">
      <c r="A203" s="23"/>
      <c r="B203" s="23"/>
      <c r="C203" s="24"/>
      <c r="D203" s="34" t="s">
        <v>14</v>
      </c>
      <c r="E203" s="32">
        <f>SUM(E200,E201)-E202</f>
        <v>852800</v>
      </c>
      <c r="F203" s="32">
        <f>SUM(F200,F201)-F202</f>
        <v>852800</v>
      </c>
      <c r="G203" s="32"/>
      <c r="H203" s="32">
        <f>SUM(H200,H201)-H202</f>
        <v>852800</v>
      </c>
      <c r="I203" s="32"/>
      <c r="J203" s="32"/>
    </row>
    <row r="204" spans="1:10" ht="12.75">
      <c r="A204" s="6"/>
      <c r="B204" s="29" t="s">
        <v>110</v>
      </c>
      <c r="C204" s="105" t="s">
        <v>111</v>
      </c>
      <c r="D204" s="34" t="s">
        <v>8</v>
      </c>
      <c r="E204" s="32">
        <f>SUM(J204,F204)</f>
        <v>17000</v>
      </c>
      <c r="F204" s="32">
        <f>SUM(G204:I204)</f>
        <v>17000</v>
      </c>
      <c r="G204" s="32"/>
      <c r="H204" s="32">
        <v>17000</v>
      </c>
      <c r="I204" s="32"/>
      <c r="J204" s="25"/>
    </row>
    <row r="205" spans="1:10" ht="12.75">
      <c r="A205" s="23"/>
      <c r="B205" s="23"/>
      <c r="C205" s="106"/>
      <c r="D205" s="34" t="s">
        <v>9</v>
      </c>
      <c r="E205" s="32"/>
      <c r="F205" s="32"/>
      <c r="G205" s="32"/>
      <c r="H205" s="32"/>
      <c r="I205" s="32"/>
      <c r="J205" s="25"/>
    </row>
    <row r="206" spans="1:10" ht="12.75">
      <c r="A206" s="23"/>
      <c r="B206" s="23"/>
      <c r="C206" s="24"/>
      <c r="D206" s="34" t="s">
        <v>13</v>
      </c>
      <c r="E206" s="32"/>
      <c r="F206" s="32"/>
      <c r="G206" s="32"/>
      <c r="H206" s="32"/>
      <c r="I206" s="32"/>
      <c r="J206" s="25"/>
    </row>
    <row r="207" spans="1:10" ht="12.75">
      <c r="A207" s="23"/>
      <c r="B207" s="23"/>
      <c r="C207" s="24"/>
      <c r="D207" s="34" t="s">
        <v>14</v>
      </c>
      <c r="E207" s="32">
        <f>SUM(E204,E205)-E206</f>
        <v>17000</v>
      </c>
      <c r="F207" s="32">
        <f>SUM(F204,F205)-F206</f>
        <v>17000</v>
      </c>
      <c r="G207" s="32"/>
      <c r="H207" s="32">
        <f>SUM(H204,H205)-H206</f>
        <v>17000</v>
      </c>
      <c r="I207" s="32"/>
      <c r="J207" s="32"/>
    </row>
    <row r="208" spans="1:10" ht="12.75">
      <c r="A208" s="6"/>
      <c r="B208" s="29" t="s">
        <v>112</v>
      </c>
      <c r="C208" s="105" t="s">
        <v>115</v>
      </c>
      <c r="D208" s="34" t="s">
        <v>8</v>
      </c>
      <c r="E208" s="32">
        <f>SUM(J208,F208)</f>
        <v>198500</v>
      </c>
      <c r="F208" s="32">
        <f>SUM(G208:I208)</f>
        <v>198500</v>
      </c>
      <c r="G208" s="32">
        <v>170251</v>
      </c>
      <c r="H208" s="32">
        <v>28249</v>
      </c>
      <c r="I208" s="32"/>
      <c r="J208" s="25"/>
    </row>
    <row r="209" spans="1:10" ht="12.75">
      <c r="A209" s="23"/>
      <c r="B209" s="23"/>
      <c r="C209" s="106"/>
      <c r="D209" s="34" t="s">
        <v>9</v>
      </c>
      <c r="E209" s="32"/>
      <c r="F209" s="32"/>
      <c r="G209" s="32"/>
      <c r="H209" s="32"/>
      <c r="I209" s="32"/>
      <c r="J209" s="25"/>
    </row>
    <row r="210" spans="1:10" ht="12.75">
      <c r="A210" s="23"/>
      <c r="B210" s="23"/>
      <c r="C210" s="24"/>
      <c r="D210" s="34" t="s">
        <v>13</v>
      </c>
      <c r="E210" s="32"/>
      <c r="F210" s="32"/>
      <c r="G210" s="32"/>
      <c r="H210" s="32"/>
      <c r="I210" s="32"/>
      <c r="J210" s="25"/>
    </row>
    <row r="211" spans="1:10" ht="12.75">
      <c r="A211" s="23"/>
      <c r="B211" s="23"/>
      <c r="C211" s="24"/>
      <c r="D211" s="34" t="s">
        <v>14</v>
      </c>
      <c r="E211" s="32">
        <f>SUM(E208,E209)-E210</f>
        <v>198500</v>
      </c>
      <c r="F211" s="32">
        <f>SUM(F208,F209)-F210</f>
        <v>198500</v>
      </c>
      <c r="G211" s="32">
        <f>SUM(G208,G209)-G210</f>
        <v>170251</v>
      </c>
      <c r="H211" s="32">
        <f>SUM(H208,H209)-H210</f>
        <v>28249</v>
      </c>
      <c r="I211" s="32"/>
      <c r="J211" s="32"/>
    </row>
    <row r="212" spans="1:10" ht="12.75">
      <c r="A212" s="6"/>
      <c r="B212" s="29" t="s">
        <v>113</v>
      </c>
      <c r="C212" s="105" t="s">
        <v>114</v>
      </c>
      <c r="D212" s="34" t="s">
        <v>8</v>
      </c>
      <c r="E212" s="32">
        <f>SUM(J212,F212)</f>
        <v>103600</v>
      </c>
      <c r="F212" s="32">
        <f>SUM(G212:I212)</f>
        <v>103600</v>
      </c>
      <c r="G212" s="32">
        <v>46315</v>
      </c>
      <c r="H212" s="32">
        <v>57285</v>
      </c>
      <c r="I212" s="32"/>
      <c r="J212" s="25"/>
    </row>
    <row r="213" spans="1:10" ht="12.75">
      <c r="A213" s="23"/>
      <c r="B213" s="23"/>
      <c r="C213" s="106"/>
      <c r="D213" s="34" t="s">
        <v>9</v>
      </c>
      <c r="E213" s="32">
        <v>6900</v>
      </c>
      <c r="F213" s="32">
        <v>6900</v>
      </c>
      <c r="G213" s="32"/>
      <c r="H213" s="32">
        <v>6900</v>
      </c>
      <c r="I213" s="32"/>
      <c r="J213" s="25"/>
    </row>
    <row r="214" spans="1:10" ht="12.75">
      <c r="A214" s="23"/>
      <c r="B214" s="23"/>
      <c r="C214" s="24"/>
      <c r="D214" s="34" t="s">
        <v>13</v>
      </c>
      <c r="E214" s="32"/>
      <c r="F214" s="32"/>
      <c r="G214" s="32"/>
      <c r="H214" s="32"/>
      <c r="I214" s="32"/>
      <c r="J214" s="25"/>
    </row>
    <row r="215" spans="1:10" ht="12.75">
      <c r="A215" s="27"/>
      <c r="B215" s="27"/>
      <c r="C215" s="28"/>
      <c r="D215" s="22" t="s">
        <v>14</v>
      </c>
      <c r="E215" s="25">
        <f>SUM(E212,E213)-E214</f>
        <v>110500</v>
      </c>
      <c r="F215" s="25">
        <f>SUM(F212,F213)-F214</f>
        <v>110500</v>
      </c>
      <c r="G215" s="25">
        <f>SUM(G212,G213)-G214</f>
        <v>46315</v>
      </c>
      <c r="H215" s="25">
        <f>SUM(H212,H213)-H214</f>
        <v>64185</v>
      </c>
      <c r="I215" s="25"/>
      <c r="J215" s="25"/>
    </row>
    <row r="216" spans="1:10" ht="12.75">
      <c r="A216" s="6"/>
      <c r="B216" s="29" t="s">
        <v>144</v>
      </c>
      <c r="C216" s="105" t="s">
        <v>145</v>
      </c>
      <c r="D216" s="34" t="s">
        <v>8</v>
      </c>
      <c r="E216" s="32">
        <f>SUM(J216,F216)</f>
        <v>10500</v>
      </c>
      <c r="F216" s="32">
        <f>SUM(G216:I216)</f>
        <v>10500</v>
      </c>
      <c r="G216" s="32">
        <v>10113</v>
      </c>
      <c r="H216" s="32">
        <v>387</v>
      </c>
      <c r="I216" s="32"/>
      <c r="J216" s="25"/>
    </row>
    <row r="217" spans="1:10" ht="12.75">
      <c r="A217" s="23"/>
      <c r="B217" s="23"/>
      <c r="C217" s="106"/>
      <c r="D217" s="34" t="s">
        <v>9</v>
      </c>
      <c r="E217" s="32"/>
      <c r="F217" s="32"/>
      <c r="G217" s="32"/>
      <c r="H217" s="32"/>
      <c r="I217" s="32"/>
      <c r="J217" s="25"/>
    </row>
    <row r="218" spans="1:10" ht="12.75">
      <c r="A218" s="23"/>
      <c r="B218" s="23"/>
      <c r="C218" s="24"/>
      <c r="D218" s="34" t="s">
        <v>13</v>
      </c>
      <c r="E218" s="32"/>
      <c r="F218" s="32"/>
      <c r="G218" s="32"/>
      <c r="H218" s="32"/>
      <c r="I218" s="32"/>
      <c r="J218" s="25"/>
    </row>
    <row r="219" spans="1:10" ht="12.75">
      <c r="A219" s="23"/>
      <c r="B219" s="23"/>
      <c r="C219" s="24"/>
      <c r="D219" s="34" t="s">
        <v>14</v>
      </c>
      <c r="E219" s="32">
        <f>SUM(E216,E217)-E218</f>
        <v>10500</v>
      </c>
      <c r="F219" s="32">
        <f>SUM(F216,F217)-F218</f>
        <v>10500</v>
      </c>
      <c r="G219" s="32">
        <f>SUM(G216,G217)-G218</f>
        <v>10113</v>
      </c>
      <c r="H219" s="32">
        <f>SUM(H216,H217)-H218</f>
        <v>387</v>
      </c>
      <c r="I219" s="32"/>
      <c r="J219" s="32"/>
    </row>
    <row r="220" spans="1:10" ht="12.75">
      <c r="A220" s="6"/>
      <c r="B220" s="29" t="s">
        <v>116</v>
      </c>
      <c r="C220" s="14" t="s">
        <v>117</v>
      </c>
      <c r="D220" s="34" t="s">
        <v>8</v>
      </c>
      <c r="E220" s="32">
        <f>SUM(J220,F220)</f>
        <v>846100</v>
      </c>
      <c r="F220" s="32">
        <f>SUM(G220:I220)</f>
        <v>846100</v>
      </c>
      <c r="G220" s="32">
        <v>768027</v>
      </c>
      <c r="H220" s="32">
        <v>78073</v>
      </c>
      <c r="I220" s="32"/>
      <c r="J220" s="25"/>
    </row>
    <row r="221" spans="1:10" ht="12.75">
      <c r="A221" s="23"/>
      <c r="B221" s="23"/>
      <c r="C221" s="24"/>
      <c r="D221" s="34" t="s">
        <v>9</v>
      </c>
      <c r="E221" s="32"/>
      <c r="F221" s="32"/>
      <c r="G221" s="32"/>
      <c r="H221" s="32"/>
      <c r="I221" s="32"/>
      <c r="J221" s="25"/>
    </row>
    <row r="222" spans="1:10" ht="12.75">
      <c r="A222" s="23"/>
      <c r="B222" s="23"/>
      <c r="C222" s="24"/>
      <c r="D222" s="34" t="s">
        <v>13</v>
      </c>
      <c r="E222" s="32"/>
      <c r="F222" s="32"/>
      <c r="G222" s="32"/>
      <c r="H222" s="32"/>
      <c r="I222" s="32"/>
      <c r="J222" s="25"/>
    </row>
    <row r="223" spans="1:10" ht="12.75">
      <c r="A223" s="23"/>
      <c r="B223" s="23"/>
      <c r="C223" s="24"/>
      <c r="D223" s="34" t="s">
        <v>14</v>
      </c>
      <c r="E223" s="32">
        <f>SUM(E220,E221)-E222</f>
        <v>846100</v>
      </c>
      <c r="F223" s="32">
        <f>SUM(F220,F221)-F222</f>
        <v>846100</v>
      </c>
      <c r="G223" s="32">
        <f>SUM(G220,G221)-G222</f>
        <v>768027</v>
      </c>
      <c r="H223" s="32">
        <f>SUM(H220,H221)-H222</f>
        <v>78073</v>
      </c>
      <c r="I223" s="32"/>
      <c r="J223" s="32"/>
    </row>
    <row r="224" spans="1:10" ht="12.75">
      <c r="A224" s="6"/>
      <c r="B224" s="29" t="s">
        <v>146</v>
      </c>
      <c r="C224" s="105" t="s">
        <v>100</v>
      </c>
      <c r="D224" s="34" t="s">
        <v>8</v>
      </c>
      <c r="E224" s="32">
        <f>SUM(J224,F224)</f>
        <v>3121</v>
      </c>
      <c r="F224" s="32">
        <f>SUM(G224:I224)</f>
        <v>3121</v>
      </c>
      <c r="G224" s="32"/>
      <c r="H224" s="32">
        <v>3121</v>
      </c>
      <c r="I224" s="32"/>
      <c r="J224" s="25"/>
    </row>
    <row r="225" spans="1:10" ht="12.75">
      <c r="A225" s="23"/>
      <c r="B225" s="23"/>
      <c r="C225" s="106"/>
      <c r="D225" s="34" t="s">
        <v>9</v>
      </c>
      <c r="E225" s="32"/>
      <c r="F225" s="32"/>
      <c r="G225" s="32"/>
      <c r="H225" s="32"/>
      <c r="I225" s="32"/>
      <c r="J225" s="25"/>
    </row>
    <row r="226" spans="1:10" ht="12.75">
      <c r="A226" s="23"/>
      <c r="B226" s="23"/>
      <c r="C226" s="24"/>
      <c r="D226" s="34" t="s">
        <v>13</v>
      </c>
      <c r="E226" s="32"/>
      <c r="F226" s="32"/>
      <c r="G226" s="32"/>
      <c r="H226" s="32"/>
      <c r="I226" s="32"/>
      <c r="J226" s="25"/>
    </row>
    <row r="227" spans="1:10" ht="12.75">
      <c r="A227" s="23"/>
      <c r="B227" s="23"/>
      <c r="C227" s="24"/>
      <c r="D227" s="34" t="s">
        <v>14</v>
      </c>
      <c r="E227" s="32">
        <f>SUM(E224,E225)-E226</f>
        <v>3121</v>
      </c>
      <c r="F227" s="32">
        <f>SUM(F224,F225)-F226</f>
        <v>3121</v>
      </c>
      <c r="G227" s="32"/>
      <c r="H227" s="32">
        <f>SUM(H224,H225)-H226</f>
        <v>3121</v>
      </c>
      <c r="I227" s="32"/>
      <c r="J227" s="32"/>
    </row>
    <row r="228" spans="1:10" ht="12.75">
      <c r="A228" s="6"/>
      <c r="B228" s="29" t="s">
        <v>118</v>
      </c>
      <c r="C228" s="14" t="s">
        <v>16</v>
      </c>
      <c r="D228" s="34" t="s">
        <v>8</v>
      </c>
      <c r="E228" s="32">
        <f>SUM(J228,F228)</f>
        <v>9295</v>
      </c>
      <c r="F228" s="32">
        <f>SUM(G228:I228)</f>
        <v>9295</v>
      </c>
      <c r="G228" s="32"/>
      <c r="H228" s="32">
        <v>9295</v>
      </c>
      <c r="I228" s="32"/>
      <c r="J228" s="25"/>
    </row>
    <row r="229" spans="1:10" ht="12.75">
      <c r="A229" s="23"/>
      <c r="B229" s="23"/>
      <c r="C229" s="24"/>
      <c r="D229" s="34" t="s">
        <v>9</v>
      </c>
      <c r="E229" s="32"/>
      <c r="F229" s="32"/>
      <c r="G229" s="32"/>
      <c r="H229" s="32"/>
      <c r="I229" s="32"/>
      <c r="J229" s="25"/>
    </row>
    <row r="230" spans="1:10" ht="12.75">
      <c r="A230" s="23"/>
      <c r="B230" s="23"/>
      <c r="C230" s="24"/>
      <c r="D230" s="34" t="s">
        <v>13</v>
      </c>
      <c r="E230" s="32"/>
      <c r="F230" s="32"/>
      <c r="G230" s="32"/>
      <c r="H230" s="32"/>
      <c r="I230" s="32"/>
      <c r="J230" s="25"/>
    </row>
    <row r="231" spans="1:10" ht="12.75">
      <c r="A231" s="27"/>
      <c r="B231" s="27"/>
      <c r="C231" s="28"/>
      <c r="D231" s="22" t="s">
        <v>14</v>
      </c>
      <c r="E231" s="25">
        <f>SUM(E228,E229)-E230</f>
        <v>9295</v>
      </c>
      <c r="F231" s="25">
        <f>SUM(F228,F229)-F230</f>
        <v>9295</v>
      </c>
      <c r="G231" s="25"/>
      <c r="H231" s="25">
        <f>SUM(H228,H229)-H230</f>
        <v>9295</v>
      </c>
      <c r="I231" s="25"/>
      <c r="J231" s="25"/>
    </row>
    <row r="232" spans="1:10" ht="12.75">
      <c r="A232" s="6" t="s">
        <v>119</v>
      </c>
      <c r="B232" s="29"/>
      <c r="C232" s="107" t="s">
        <v>120</v>
      </c>
      <c r="D232" s="34" t="s">
        <v>8</v>
      </c>
      <c r="E232" s="17">
        <f>SUM(E236,E240,E244,E248,E252,E256,E260)</f>
        <v>2633031</v>
      </c>
      <c r="F232" s="17">
        <f>SUM(F236,F240,F244,F248,F252,F256,F260)</f>
        <v>2633031</v>
      </c>
      <c r="G232" s="17">
        <f>SUM(G236,G240,G244,G248,G252,G256,G260)</f>
        <v>1860449</v>
      </c>
      <c r="H232" s="17">
        <f>SUM(H236,H240,H244,H248,H252,H256,H260)</f>
        <v>603582</v>
      </c>
      <c r="I232" s="17">
        <f>SUM(I236,I240,I244,I248,I252,I256,I260)</f>
        <v>169000</v>
      </c>
      <c r="J232" s="17"/>
    </row>
    <row r="233" spans="1:10" ht="12.75">
      <c r="A233" s="23"/>
      <c r="B233" s="23"/>
      <c r="C233" s="108"/>
      <c r="D233" s="34" t="s">
        <v>9</v>
      </c>
      <c r="E233" s="17"/>
      <c r="F233" s="17"/>
      <c r="G233" s="17"/>
      <c r="H233" s="17"/>
      <c r="I233" s="17"/>
      <c r="J233" s="17"/>
    </row>
    <row r="234" spans="1:10" ht="12.75">
      <c r="A234" s="23"/>
      <c r="B234" s="23"/>
      <c r="C234" s="24"/>
      <c r="D234" s="34" t="s">
        <v>13</v>
      </c>
      <c r="E234" s="17"/>
      <c r="F234" s="17"/>
      <c r="G234" s="17"/>
      <c r="H234" s="17"/>
      <c r="I234" s="17"/>
      <c r="J234" s="17"/>
    </row>
    <row r="235" spans="1:10" ht="12.75">
      <c r="A235" s="23"/>
      <c r="B235" s="23"/>
      <c r="C235" s="24"/>
      <c r="D235" s="34" t="s">
        <v>14</v>
      </c>
      <c r="E235" s="17">
        <f>SUM(E239,E243,E247,E251,E255,E259,E263)</f>
        <v>2633031</v>
      </c>
      <c r="F235" s="17">
        <f>SUM(F239,F243,F247,F251,F255,F259,F263)</f>
        <v>2633031</v>
      </c>
      <c r="G235" s="17">
        <f>SUM(G239,G243,G247,G251,G255,G259,G263)</f>
        <v>1860449</v>
      </c>
      <c r="H235" s="17">
        <f>SUM(H239,H243,H247,H251,H255,H259,H263)</f>
        <v>603582</v>
      </c>
      <c r="I235" s="17">
        <f>SUM(I239,I243,I247,I251,I255,I259,I263)</f>
        <v>169000</v>
      </c>
      <c r="J235" s="17"/>
    </row>
    <row r="236" spans="1:10" ht="12.75">
      <c r="A236" s="6"/>
      <c r="B236" s="29" t="s">
        <v>121</v>
      </c>
      <c r="C236" s="105" t="s">
        <v>122</v>
      </c>
      <c r="D236" s="34" t="s">
        <v>8</v>
      </c>
      <c r="E236" s="32">
        <f>SUM(F236,J236)</f>
        <v>620611</v>
      </c>
      <c r="F236" s="32">
        <f>SUM(H236,I236,G236)</f>
        <v>620611</v>
      </c>
      <c r="G236" s="32">
        <v>481604</v>
      </c>
      <c r="H236" s="32">
        <v>139007</v>
      </c>
      <c r="I236" s="32"/>
      <c r="J236" s="25"/>
    </row>
    <row r="237" spans="1:10" ht="12.75">
      <c r="A237" s="23"/>
      <c r="B237" s="23"/>
      <c r="C237" s="106"/>
      <c r="D237" s="34" t="s">
        <v>9</v>
      </c>
      <c r="E237" s="32"/>
      <c r="F237" s="32"/>
      <c r="G237" s="32"/>
      <c r="H237" s="32"/>
      <c r="I237" s="32"/>
      <c r="J237" s="25"/>
    </row>
    <row r="238" spans="1:10" ht="12.75">
      <c r="A238" s="23"/>
      <c r="B238" s="23"/>
      <c r="C238" s="24"/>
      <c r="D238" s="34" t="s">
        <v>13</v>
      </c>
      <c r="E238" s="32"/>
      <c r="F238" s="32"/>
      <c r="G238" s="32"/>
      <c r="H238" s="32"/>
      <c r="I238" s="32"/>
      <c r="J238" s="25"/>
    </row>
    <row r="239" spans="1:10" ht="12.75">
      <c r="A239" s="23"/>
      <c r="B239" s="23"/>
      <c r="C239" s="24"/>
      <c r="D239" s="34" t="s">
        <v>14</v>
      </c>
      <c r="E239" s="32">
        <f>SUM(E236,E237)-E238</f>
        <v>620611</v>
      </c>
      <c r="F239" s="32">
        <f>SUM(F236,F237)-F238</f>
        <v>620611</v>
      </c>
      <c r="G239" s="32">
        <f>SUM(G236,G237)-G238</f>
        <v>481604</v>
      </c>
      <c r="H239" s="32">
        <f>SUM(H236,H237)-H238</f>
        <v>139007</v>
      </c>
      <c r="I239" s="32"/>
      <c r="J239" s="25"/>
    </row>
    <row r="240" spans="1:10" ht="12.75">
      <c r="A240" s="6"/>
      <c r="B240" s="29" t="s">
        <v>123</v>
      </c>
      <c r="C240" s="105" t="s">
        <v>124</v>
      </c>
      <c r="D240" s="34" t="s">
        <v>8</v>
      </c>
      <c r="E240" s="32">
        <f>SUM(F240,J240)</f>
        <v>521413</v>
      </c>
      <c r="F240" s="32">
        <f>SUM(H240,I240,G240)</f>
        <v>521413</v>
      </c>
      <c r="G240" s="32">
        <v>458950</v>
      </c>
      <c r="H240" s="32">
        <v>50463</v>
      </c>
      <c r="I240" s="32">
        <v>12000</v>
      </c>
      <c r="J240" s="25"/>
    </row>
    <row r="241" spans="1:10" ht="12.75">
      <c r="A241" s="23"/>
      <c r="B241" s="23"/>
      <c r="C241" s="106"/>
      <c r="D241" s="34" t="s">
        <v>9</v>
      </c>
      <c r="E241" s="32"/>
      <c r="F241" s="32"/>
      <c r="G241" s="32"/>
      <c r="H241" s="32"/>
      <c r="I241" s="32"/>
      <c r="J241" s="25"/>
    </row>
    <row r="242" spans="1:10" ht="12.75">
      <c r="A242" s="23"/>
      <c r="B242" s="23"/>
      <c r="C242" s="24"/>
      <c r="D242" s="34" t="s">
        <v>13</v>
      </c>
      <c r="E242" s="32"/>
      <c r="F242" s="32"/>
      <c r="G242" s="32"/>
      <c r="H242" s="32"/>
      <c r="I242" s="32"/>
      <c r="J242" s="25"/>
    </row>
    <row r="243" spans="1:10" ht="12.75">
      <c r="A243" s="27"/>
      <c r="B243" s="27"/>
      <c r="C243" s="28"/>
      <c r="D243" s="22" t="s">
        <v>14</v>
      </c>
      <c r="E243" s="25">
        <f>SUM(E240,E241)-E242</f>
        <v>521413</v>
      </c>
      <c r="F243" s="25">
        <f>SUM(F240,F241)-F242</f>
        <v>521413</v>
      </c>
      <c r="G243" s="25">
        <f>SUM(G240,G241)-G242</f>
        <v>458950</v>
      </c>
      <c r="H243" s="25">
        <f>SUM(H240,H241)-H242</f>
        <v>50463</v>
      </c>
      <c r="I243" s="25">
        <f>SUM(I240,I241)-I242</f>
        <v>12000</v>
      </c>
      <c r="J243" s="25"/>
    </row>
    <row r="244" spans="1:10" ht="12.75">
      <c r="A244" s="6"/>
      <c r="B244" s="29" t="s">
        <v>125</v>
      </c>
      <c r="C244" s="105" t="s">
        <v>126</v>
      </c>
      <c r="D244" s="34" t="s">
        <v>8</v>
      </c>
      <c r="E244" s="32">
        <f>SUM(F244,J244)</f>
        <v>262052</v>
      </c>
      <c r="F244" s="32">
        <f>SUM(H244,I244,G244)</f>
        <v>262052</v>
      </c>
      <c r="G244" s="32">
        <v>226387</v>
      </c>
      <c r="H244" s="32">
        <v>35665</v>
      </c>
      <c r="I244" s="32"/>
      <c r="J244" s="25"/>
    </row>
    <row r="245" spans="1:10" ht="12.75">
      <c r="A245" s="23"/>
      <c r="B245" s="23"/>
      <c r="C245" s="106"/>
      <c r="D245" s="34" t="s">
        <v>9</v>
      </c>
      <c r="E245" s="32"/>
      <c r="F245" s="32"/>
      <c r="G245" s="32"/>
      <c r="H245" s="32"/>
      <c r="I245" s="32"/>
      <c r="J245" s="25"/>
    </row>
    <row r="246" spans="1:10" ht="12.75">
      <c r="A246" s="23"/>
      <c r="B246" s="23"/>
      <c r="C246" s="24"/>
      <c r="D246" s="34" t="s">
        <v>13</v>
      </c>
      <c r="E246" s="32"/>
      <c r="F246" s="32"/>
      <c r="G246" s="32"/>
      <c r="H246" s="32"/>
      <c r="I246" s="32"/>
      <c r="J246" s="25"/>
    </row>
    <row r="247" spans="1:10" ht="12.75">
      <c r="A247" s="23"/>
      <c r="B247" s="23"/>
      <c r="C247" s="24"/>
      <c r="D247" s="34" t="s">
        <v>14</v>
      </c>
      <c r="E247" s="32">
        <f>SUM(E244,E245)-E246</f>
        <v>262052</v>
      </c>
      <c r="F247" s="32">
        <f>SUM(F244,F245)-F246</f>
        <v>262052</v>
      </c>
      <c r="G247" s="32">
        <f>SUM(G244,G245)-G246</f>
        <v>226387</v>
      </c>
      <c r="H247" s="32">
        <f>SUM(H244,H245)-H246</f>
        <v>35665</v>
      </c>
      <c r="I247" s="32"/>
      <c r="J247" s="25"/>
    </row>
    <row r="248" spans="1:10" ht="12.75">
      <c r="A248" s="6"/>
      <c r="B248" s="29" t="s">
        <v>127</v>
      </c>
      <c r="C248" s="14" t="s">
        <v>128</v>
      </c>
      <c r="D248" s="34" t="s">
        <v>8</v>
      </c>
      <c r="E248" s="32">
        <f>SUM(F248,J248)</f>
        <v>1213734</v>
      </c>
      <c r="F248" s="32">
        <f>SUM(H248,I248,G248)</f>
        <v>1213734</v>
      </c>
      <c r="G248" s="32">
        <v>693508</v>
      </c>
      <c r="H248" s="32">
        <v>370226</v>
      </c>
      <c r="I248" s="32">
        <v>150000</v>
      </c>
      <c r="J248" s="25"/>
    </row>
    <row r="249" spans="1:10" ht="12.75">
      <c r="A249" s="23"/>
      <c r="B249" s="23"/>
      <c r="C249" s="24"/>
      <c r="D249" s="34" t="s">
        <v>9</v>
      </c>
      <c r="E249" s="32"/>
      <c r="F249" s="32"/>
      <c r="G249" s="32"/>
      <c r="H249" s="32"/>
      <c r="I249" s="32"/>
      <c r="J249" s="25"/>
    </row>
    <row r="250" spans="1:10" ht="12.75">
      <c r="A250" s="23"/>
      <c r="B250" s="23"/>
      <c r="C250" s="24"/>
      <c r="D250" s="34" t="s">
        <v>13</v>
      </c>
      <c r="E250" s="32"/>
      <c r="F250" s="32"/>
      <c r="G250" s="32"/>
      <c r="H250" s="32"/>
      <c r="I250" s="32"/>
      <c r="J250" s="25"/>
    </row>
    <row r="251" spans="1:10" ht="12.75">
      <c r="A251" s="23"/>
      <c r="B251" s="23"/>
      <c r="C251" s="24"/>
      <c r="D251" s="34" t="s">
        <v>14</v>
      </c>
      <c r="E251" s="32">
        <f>SUM(E248,E249)-E250</f>
        <v>1213734</v>
      </c>
      <c r="F251" s="32">
        <f>SUM(F248,F249)-F250</f>
        <v>1213734</v>
      </c>
      <c r="G251" s="32">
        <f>SUM(G248,G249)-G250</f>
        <v>693508</v>
      </c>
      <c r="H251" s="32">
        <f>SUM(H248,H249)-H250</f>
        <v>370226</v>
      </c>
      <c r="I251" s="32">
        <f>SUM(I248,I249)-I250</f>
        <v>150000</v>
      </c>
      <c r="J251" s="25"/>
    </row>
    <row r="252" spans="1:10" ht="12.75">
      <c r="A252" s="6"/>
      <c r="B252" s="29" t="s">
        <v>129</v>
      </c>
      <c r="C252" s="105" t="s">
        <v>130</v>
      </c>
      <c r="D252" s="34" t="s">
        <v>8</v>
      </c>
      <c r="E252" s="32">
        <f>SUM(F252,J252)</f>
        <v>5000</v>
      </c>
      <c r="F252" s="32">
        <f>SUM(H252,I252,G252)</f>
        <v>5000</v>
      </c>
      <c r="G252" s="32"/>
      <c r="H252" s="32"/>
      <c r="I252" s="32">
        <v>5000</v>
      </c>
      <c r="J252" s="25"/>
    </row>
    <row r="253" spans="1:10" ht="12.75">
      <c r="A253" s="23"/>
      <c r="B253" s="23"/>
      <c r="C253" s="106"/>
      <c r="D253" s="34" t="s">
        <v>9</v>
      </c>
      <c r="E253" s="32"/>
      <c r="F253" s="32"/>
      <c r="G253" s="32"/>
      <c r="H253" s="32"/>
      <c r="I253" s="32"/>
      <c r="J253" s="25"/>
    </row>
    <row r="254" spans="1:10" ht="12.75">
      <c r="A254" s="23"/>
      <c r="B254" s="23"/>
      <c r="C254" s="24"/>
      <c r="D254" s="34" t="s">
        <v>13</v>
      </c>
      <c r="E254" s="32"/>
      <c r="F254" s="32"/>
      <c r="G254" s="32"/>
      <c r="H254" s="32"/>
      <c r="I254" s="32"/>
      <c r="J254" s="25"/>
    </row>
    <row r="255" spans="1:10" ht="12.75">
      <c r="A255" s="23"/>
      <c r="B255" s="23"/>
      <c r="C255" s="24"/>
      <c r="D255" s="34" t="s">
        <v>14</v>
      </c>
      <c r="E255" s="32">
        <f>SUM(E252,E253)-E254</f>
        <v>5000</v>
      </c>
      <c r="F255" s="32">
        <f>SUM(F252,F253)-F254</f>
        <v>5000</v>
      </c>
      <c r="G255" s="32"/>
      <c r="H255" s="32"/>
      <c r="I255" s="32">
        <f>SUM(I252,I253)-I254</f>
        <v>5000</v>
      </c>
      <c r="J255" s="25"/>
    </row>
    <row r="256" spans="1:10" ht="12.75">
      <c r="A256" s="6"/>
      <c r="B256" s="29" t="s">
        <v>131</v>
      </c>
      <c r="C256" s="105" t="s">
        <v>132</v>
      </c>
      <c r="D256" s="34" t="s">
        <v>8</v>
      </c>
      <c r="E256" s="32">
        <f>SUM(F256,J256)</f>
        <v>2000</v>
      </c>
      <c r="F256" s="32">
        <f>SUM(H256,I256,G256)</f>
        <v>2000</v>
      </c>
      <c r="G256" s="32"/>
      <c r="H256" s="32"/>
      <c r="I256" s="32">
        <v>2000</v>
      </c>
      <c r="J256" s="25"/>
    </row>
    <row r="257" spans="1:10" ht="12.75">
      <c r="A257" s="23"/>
      <c r="B257" s="23"/>
      <c r="C257" s="106"/>
      <c r="D257" s="34" t="s">
        <v>9</v>
      </c>
      <c r="E257" s="32"/>
      <c r="F257" s="32"/>
      <c r="G257" s="32"/>
      <c r="H257" s="32"/>
      <c r="I257" s="32"/>
      <c r="J257" s="25"/>
    </row>
    <row r="258" spans="1:10" ht="12.75">
      <c r="A258" s="23"/>
      <c r="B258" s="23"/>
      <c r="C258" s="24"/>
      <c r="D258" s="34" t="s">
        <v>13</v>
      </c>
      <c r="E258" s="32"/>
      <c r="F258" s="32"/>
      <c r="G258" s="32"/>
      <c r="H258" s="32"/>
      <c r="I258" s="32"/>
      <c r="J258" s="25"/>
    </row>
    <row r="259" spans="1:10" ht="12.75">
      <c r="A259" s="27"/>
      <c r="B259" s="27"/>
      <c r="C259" s="28"/>
      <c r="D259" s="22" t="s">
        <v>14</v>
      </c>
      <c r="E259" s="25">
        <f>SUM(E256,E257)-E258</f>
        <v>2000</v>
      </c>
      <c r="F259" s="25">
        <f>SUM(F256,F257)-F258</f>
        <v>2000</v>
      </c>
      <c r="G259" s="25"/>
      <c r="H259" s="25"/>
      <c r="I259" s="25">
        <f>SUM(I256,I257)-I258</f>
        <v>2000</v>
      </c>
      <c r="J259" s="25"/>
    </row>
    <row r="260" spans="1:10" ht="12.75">
      <c r="A260" s="6"/>
      <c r="B260" s="29" t="s">
        <v>147</v>
      </c>
      <c r="C260" s="105" t="s">
        <v>100</v>
      </c>
      <c r="D260" s="34" t="s">
        <v>8</v>
      </c>
      <c r="E260" s="32">
        <f>SUM(F260,J260)</f>
        <v>8221</v>
      </c>
      <c r="F260" s="32">
        <f>SUM(H260,I260,G260)</f>
        <v>8221</v>
      </c>
      <c r="G260" s="32"/>
      <c r="H260" s="32">
        <v>8221</v>
      </c>
      <c r="I260" s="32"/>
      <c r="J260" s="25"/>
    </row>
    <row r="261" spans="1:10" ht="12.75">
      <c r="A261" s="23"/>
      <c r="B261" s="23"/>
      <c r="C261" s="106"/>
      <c r="D261" s="34" t="s">
        <v>9</v>
      </c>
      <c r="E261" s="32"/>
      <c r="F261" s="32"/>
      <c r="G261" s="32"/>
      <c r="H261" s="32"/>
      <c r="I261" s="32"/>
      <c r="J261" s="25"/>
    </row>
    <row r="262" spans="1:10" ht="12.75">
      <c r="A262" s="23"/>
      <c r="B262" s="23"/>
      <c r="C262" s="24"/>
      <c r="D262" s="34" t="s">
        <v>13</v>
      </c>
      <c r="E262" s="32"/>
      <c r="F262" s="32"/>
      <c r="G262" s="32"/>
      <c r="H262" s="32"/>
      <c r="I262" s="32"/>
      <c r="J262" s="25"/>
    </row>
    <row r="263" spans="1:10" ht="12.75">
      <c r="A263" s="27"/>
      <c r="B263" s="27"/>
      <c r="C263" s="28"/>
      <c r="D263" s="22" t="s">
        <v>14</v>
      </c>
      <c r="E263" s="25">
        <f>SUM(E260,E261)-E262</f>
        <v>8221</v>
      </c>
      <c r="F263" s="25">
        <f>SUM(F260,F261)-F262</f>
        <v>8221</v>
      </c>
      <c r="G263" s="25"/>
      <c r="H263" s="25">
        <f>SUM(H260,H261)-H262</f>
        <v>8221</v>
      </c>
      <c r="I263" s="25"/>
      <c r="J263" s="25"/>
    </row>
    <row r="264" spans="1:10" ht="12.75">
      <c r="A264" s="6" t="s">
        <v>133</v>
      </c>
      <c r="B264" s="29"/>
      <c r="C264" s="107" t="s">
        <v>134</v>
      </c>
      <c r="D264" s="34" t="s">
        <v>8</v>
      </c>
      <c r="E264" s="17">
        <f>SUM(E268,E272)</f>
        <v>27000</v>
      </c>
      <c r="F264" s="17">
        <f>SUM(F268,F272)</f>
        <v>27000</v>
      </c>
      <c r="G264" s="17"/>
      <c r="H264" s="17">
        <f>SUM(H268,H272)</f>
        <v>22000</v>
      </c>
      <c r="I264" s="17">
        <f>SUM(I268,I272)</f>
        <v>5000</v>
      </c>
      <c r="J264" s="25"/>
    </row>
    <row r="265" spans="1:10" ht="12.75">
      <c r="A265" s="23"/>
      <c r="B265" s="23"/>
      <c r="C265" s="108"/>
      <c r="D265" s="34" t="s">
        <v>9</v>
      </c>
      <c r="E265" s="17"/>
      <c r="F265" s="17"/>
      <c r="G265" s="17"/>
      <c r="H265" s="17"/>
      <c r="I265" s="17"/>
      <c r="J265" s="25"/>
    </row>
    <row r="266" spans="1:10" ht="12.75">
      <c r="A266" s="23"/>
      <c r="B266" s="23"/>
      <c r="C266" s="24"/>
      <c r="D266" s="34" t="s">
        <v>13</v>
      </c>
      <c r="E266" s="17"/>
      <c r="F266" s="17"/>
      <c r="G266" s="17"/>
      <c r="H266" s="17"/>
      <c r="I266" s="17"/>
      <c r="J266" s="25"/>
    </row>
    <row r="267" spans="1:10" ht="12.75">
      <c r="A267" s="23"/>
      <c r="B267" s="23"/>
      <c r="C267" s="24"/>
      <c r="D267" s="34" t="s">
        <v>14</v>
      </c>
      <c r="E267" s="17">
        <f>SUM(E271,E275)</f>
        <v>27000</v>
      </c>
      <c r="F267" s="17">
        <f>SUM(F271,F275)</f>
        <v>27000</v>
      </c>
      <c r="G267" s="17"/>
      <c r="H267" s="17">
        <f>SUM(H271,H275)</f>
        <v>22000</v>
      </c>
      <c r="I267" s="17">
        <f>SUM(I271,I275)</f>
        <v>5000</v>
      </c>
      <c r="J267" s="25"/>
    </row>
    <row r="268" spans="1:10" ht="12.75">
      <c r="A268" s="6"/>
      <c r="B268" s="29" t="s">
        <v>135</v>
      </c>
      <c r="C268" s="105" t="s">
        <v>136</v>
      </c>
      <c r="D268" s="34" t="s">
        <v>8</v>
      </c>
      <c r="E268" s="32">
        <f>SUM(F268,J268)</f>
        <v>22000</v>
      </c>
      <c r="F268" s="32">
        <f>SUM(H268,I268,G268)</f>
        <v>22000</v>
      </c>
      <c r="G268" s="32"/>
      <c r="H268" s="32">
        <v>22000</v>
      </c>
      <c r="I268" s="32"/>
      <c r="J268" s="25"/>
    </row>
    <row r="269" spans="1:10" ht="12.75">
      <c r="A269" s="23"/>
      <c r="B269" s="23"/>
      <c r="C269" s="106"/>
      <c r="D269" s="34" t="s">
        <v>9</v>
      </c>
      <c r="E269" s="32"/>
      <c r="F269" s="32"/>
      <c r="G269" s="32"/>
      <c r="H269" s="32"/>
      <c r="I269" s="32"/>
      <c r="J269" s="25"/>
    </row>
    <row r="270" spans="1:10" ht="12.75">
      <c r="A270" s="23"/>
      <c r="B270" s="23"/>
      <c r="C270" s="24"/>
      <c r="D270" s="34" t="s">
        <v>13</v>
      </c>
      <c r="E270" s="32"/>
      <c r="F270" s="32"/>
      <c r="G270" s="32"/>
      <c r="H270" s="32"/>
      <c r="I270" s="32"/>
      <c r="J270" s="25"/>
    </row>
    <row r="271" spans="1:10" ht="12.75">
      <c r="A271" s="23"/>
      <c r="B271" s="23"/>
      <c r="C271" s="24"/>
      <c r="D271" s="34" t="s">
        <v>14</v>
      </c>
      <c r="E271" s="32">
        <f>SUM(E268,E269)-E270</f>
        <v>22000</v>
      </c>
      <c r="F271" s="32">
        <f>SUM(F268,F269)-F270</f>
        <v>22000</v>
      </c>
      <c r="G271" s="32"/>
      <c r="H271" s="32">
        <f>SUM(H268,H269)-H270</f>
        <v>22000</v>
      </c>
      <c r="I271" s="32"/>
      <c r="J271" s="25"/>
    </row>
    <row r="272" spans="1:10" ht="12.75">
      <c r="A272" s="6"/>
      <c r="B272" s="29" t="s">
        <v>137</v>
      </c>
      <c r="C272" s="14" t="s">
        <v>138</v>
      </c>
      <c r="D272" s="34" t="s">
        <v>8</v>
      </c>
      <c r="E272" s="32">
        <f>SUM(F272,J272)</f>
        <v>5000</v>
      </c>
      <c r="F272" s="32">
        <f>SUM(H272,I272,G272)</f>
        <v>5000</v>
      </c>
      <c r="G272" s="32"/>
      <c r="H272" s="32"/>
      <c r="I272" s="32">
        <v>5000</v>
      </c>
      <c r="J272" s="25"/>
    </row>
    <row r="273" spans="1:10" ht="12.75">
      <c r="A273" s="23"/>
      <c r="B273" s="23"/>
      <c r="C273" s="24"/>
      <c r="D273" s="34" t="s">
        <v>9</v>
      </c>
      <c r="E273" s="32"/>
      <c r="F273" s="32"/>
      <c r="G273" s="32"/>
      <c r="H273" s="32"/>
      <c r="I273" s="32"/>
      <c r="J273" s="25"/>
    </row>
    <row r="274" spans="1:10" ht="12.75">
      <c r="A274" s="23"/>
      <c r="B274" s="23"/>
      <c r="C274" s="24"/>
      <c r="D274" s="34" t="s">
        <v>13</v>
      </c>
      <c r="E274" s="32"/>
      <c r="F274" s="32"/>
      <c r="G274" s="32"/>
      <c r="H274" s="32"/>
      <c r="I274" s="32"/>
      <c r="J274" s="25"/>
    </row>
    <row r="275" spans="1:10" ht="12.75">
      <c r="A275" s="23"/>
      <c r="B275" s="23"/>
      <c r="C275" s="24"/>
      <c r="D275" s="34" t="s">
        <v>14</v>
      </c>
      <c r="E275" s="32">
        <f>SUM(E272,E273)-E274</f>
        <v>5000</v>
      </c>
      <c r="F275" s="32">
        <f>SUM(F272,F273)-F274</f>
        <v>5000</v>
      </c>
      <c r="G275" s="32"/>
      <c r="H275" s="32"/>
      <c r="I275" s="32">
        <f>SUM(I272,I273)-I274</f>
        <v>5000</v>
      </c>
      <c r="J275" s="25"/>
    </row>
    <row r="276" spans="1:10" ht="12.75">
      <c r="A276" s="6" t="s">
        <v>139</v>
      </c>
      <c r="B276" s="29"/>
      <c r="C276" s="15" t="s">
        <v>140</v>
      </c>
      <c r="D276" s="34" t="s">
        <v>8</v>
      </c>
      <c r="E276" s="17">
        <f>SUM(E280)</f>
        <v>20000</v>
      </c>
      <c r="F276" s="17">
        <f>SUM(F280)</f>
        <v>20000</v>
      </c>
      <c r="G276" s="17"/>
      <c r="H276" s="17">
        <f>SUM(H280)</f>
        <v>20000</v>
      </c>
      <c r="I276" s="17"/>
      <c r="J276" s="16"/>
    </row>
    <row r="277" spans="1:10" ht="12.75">
      <c r="A277" s="23"/>
      <c r="B277" s="23"/>
      <c r="C277" s="24"/>
      <c r="D277" s="34" t="s">
        <v>9</v>
      </c>
      <c r="E277" s="17"/>
      <c r="F277" s="17"/>
      <c r="G277" s="17"/>
      <c r="H277" s="17"/>
      <c r="I277" s="17"/>
      <c r="J277" s="16"/>
    </row>
    <row r="278" spans="1:10" ht="12.75">
      <c r="A278" s="23"/>
      <c r="B278" s="23"/>
      <c r="C278" s="24"/>
      <c r="D278" s="34" t="s">
        <v>13</v>
      </c>
      <c r="E278" s="17"/>
      <c r="F278" s="17"/>
      <c r="G278" s="17"/>
      <c r="H278" s="17"/>
      <c r="I278" s="17"/>
      <c r="J278" s="16"/>
    </row>
    <row r="279" spans="1:10" ht="12.75">
      <c r="A279" s="23"/>
      <c r="B279" s="23"/>
      <c r="C279" s="24"/>
      <c r="D279" s="34" t="s">
        <v>14</v>
      </c>
      <c r="E279" s="17">
        <f>SUM(E283)</f>
        <v>20000</v>
      </c>
      <c r="F279" s="17">
        <f>SUM(F283)</f>
        <v>20000</v>
      </c>
      <c r="G279" s="17"/>
      <c r="H279" s="17">
        <f>SUM(H283)</f>
        <v>20000</v>
      </c>
      <c r="I279" s="17"/>
      <c r="J279" s="16"/>
    </row>
    <row r="280" spans="1:10" ht="12.75">
      <c r="A280" s="6"/>
      <c r="B280" s="29" t="s">
        <v>141</v>
      </c>
      <c r="C280" s="14" t="s">
        <v>16</v>
      </c>
      <c r="D280" s="34" t="s">
        <v>8</v>
      </c>
      <c r="E280" s="32">
        <f>SUM(F280,J280)</f>
        <v>20000</v>
      </c>
      <c r="F280" s="32">
        <f>SUM(H280,I280,G280)</f>
        <v>20000</v>
      </c>
      <c r="G280" s="32"/>
      <c r="H280" s="32">
        <v>20000</v>
      </c>
      <c r="I280" s="32"/>
      <c r="J280" s="25"/>
    </row>
    <row r="281" spans="1:10" ht="12.75">
      <c r="A281" s="23"/>
      <c r="B281" s="23"/>
      <c r="C281" s="24"/>
      <c r="D281" s="34" t="s">
        <v>9</v>
      </c>
      <c r="E281" s="32"/>
      <c r="F281" s="32"/>
      <c r="G281" s="32"/>
      <c r="H281" s="32"/>
      <c r="I281" s="32"/>
      <c r="J281" s="25"/>
    </row>
    <row r="282" spans="1:10" ht="12.75">
      <c r="A282" s="23"/>
      <c r="B282" s="23"/>
      <c r="C282" s="24"/>
      <c r="D282" s="34" t="s">
        <v>13</v>
      </c>
      <c r="E282" s="32"/>
      <c r="F282" s="32"/>
      <c r="G282" s="32"/>
      <c r="H282" s="32"/>
      <c r="I282" s="32"/>
      <c r="J282" s="25"/>
    </row>
    <row r="283" spans="1:10" ht="12.75">
      <c r="A283" s="23"/>
      <c r="B283" s="23"/>
      <c r="C283" s="24"/>
      <c r="D283" s="34" t="s">
        <v>14</v>
      </c>
      <c r="E283" s="32">
        <f>SUM(E280,E281)-E282</f>
        <v>20000</v>
      </c>
      <c r="F283" s="32">
        <f>SUM(F280,F281)-F282</f>
        <v>20000</v>
      </c>
      <c r="G283" s="32"/>
      <c r="H283" s="32">
        <f>SUM(H280,H281)-H282</f>
        <v>20000</v>
      </c>
      <c r="I283" s="32"/>
      <c r="J283" s="25"/>
    </row>
    <row r="284" spans="1:10" ht="12.75">
      <c r="A284" s="109" t="s">
        <v>19</v>
      </c>
      <c r="B284" s="110"/>
      <c r="C284" s="111"/>
      <c r="D284" s="7" t="s">
        <v>8</v>
      </c>
      <c r="E284" s="16">
        <f>SUM(F284,J284)</f>
        <v>29093503</v>
      </c>
      <c r="F284" s="16">
        <f>SUM(I284,H284,G284)</f>
        <v>27509764</v>
      </c>
      <c r="G284" s="16">
        <f>SUM(G16,G36,G56,G64,G72,G88,G120,G136,G144,G152,G184,G192,G232,G264,G276)</f>
        <v>18694530</v>
      </c>
      <c r="H284" s="16">
        <f>SUM(H16,H36,H56,H64,H72,H88,H120,H136,H144,H152,H184,H192,H232,H264,H276)</f>
        <v>8077884</v>
      </c>
      <c r="I284" s="16">
        <f>SUM(I16,I36,I56,I64,I72,I88,I120,I136,I144,I152,I184,I192,I232,I264,I276)</f>
        <v>737350</v>
      </c>
      <c r="J284" s="16">
        <f>SUM(J16,J36,J56,J64,J72,J88,J120,J136,J144,J152,J184,J192,J232,J264,J276)</f>
        <v>1583739</v>
      </c>
    </row>
    <row r="285" spans="1:10" ht="12.75">
      <c r="A285" s="112"/>
      <c r="B285" s="113"/>
      <c r="C285" s="114"/>
      <c r="D285" s="7" t="s">
        <v>9</v>
      </c>
      <c r="E285" s="16">
        <f>SUM(F285,J285)</f>
        <v>117926</v>
      </c>
      <c r="F285" s="16">
        <f>SUM(I285,H285,G285)</f>
        <v>117926</v>
      </c>
      <c r="G285" s="16"/>
      <c r="H285" s="16">
        <f>SUM(H17,H37,H57,H65,H73,H89,H115,H121,H137,H145,H153,H185,H193,H233,H265,H277)</f>
        <v>117926</v>
      </c>
      <c r="I285" s="16"/>
      <c r="J285" s="16"/>
    </row>
    <row r="286" spans="1:10" ht="12.75">
      <c r="A286" s="112"/>
      <c r="B286" s="113"/>
      <c r="C286" s="114"/>
      <c r="D286" s="7" t="s">
        <v>13</v>
      </c>
      <c r="E286" s="16"/>
      <c r="F286" s="16"/>
      <c r="G286" s="16"/>
      <c r="H286" s="16"/>
      <c r="I286" s="16"/>
      <c r="J286" s="16"/>
    </row>
    <row r="287" spans="1:10" ht="12.75">
      <c r="A287" s="115"/>
      <c r="B287" s="116"/>
      <c r="C287" s="117"/>
      <c r="D287" s="10" t="s">
        <v>14</v>
      </c>
      <c r="E287" s="16">
        <f>SUM(F287,J287)</f>
        <v>29211429</v>
      </c>
      <c r="F287" s="16">
        <f>SUM(I287,H287,G287)</f>
        <v>27627690</v>
      </c>
      <c r="G287" s="16">
        <f>SUM(G19,G39,G59,G67,G75,G91,G123,G139,G147,G155,G187,G195,G235,G267,G279)</f>
        <v>18694530</v>
      </c>
      <c r="H287" s="16">
        <f>SUM(H284,H285)-H286</f>
        <v>8195810</v>
      </c>
      <c r="I287" s="16">
        <f>SUM(I19,I39,I59,I67,I75,I91,I123,I139,I147,I155,I187,I195,I235,I267,I279)</f>
        <v>737350</v>
      </c>
      <c r="J287" s="16">
        <f>SUM(J19,J39,J59,J67,J75,J91,J123,J139,J147,J155,J187,J195,J235,J267,J279)</f>
        <v>1583739</v>
      </c>
    </row>
  </sheetData>
  <mergeCells count="43">
    <mergeCell ref="C6:H6"/>
    <mergeCell ref="A8:A15"/>
    <mergeCell ref="B8:B15"/>
    <mergeCell ref="C8:D10"/>
    <mergeCell ref="E8:E15"/>
    <mergeCell ref="C11:D11"/>
    <mergeCell ref="C12:D12"/>
    <mergeCell ref="C13:D13"/>
    <mergeCell ref="C14:D14"/>
    <mergeCell ref="C15:D15"/>
    <mergeCell ref="J8:J15"/>
    <mergeCell ref="F9:F15"/>
    <mergeCell ref="G10:G15"/>
    <mergeCell ref="H10:H15"/>
    <mergeCell ref="I10:I15"/>
    <mergeCell ref="C24:C27"/>
    <mergeCell ref="C32:C35"/>
    <mergeCell ref="C68:C69"/>
    <mergeCell ref="C76:C77"/>
    <mergeCell ref="C80:C81"/>
    <mergeCell ref="C112:C115"/>
    <mergeCell ref="C116:C119"/>
    <mergeCell ref="C120:C121"/>
    <mergeCell ref="C128:C129"/>
    <mergeCell ref="C140:C142"/>
    <mergeCell ref="C176:C177"/>
    <mergeCell ref="C188:C191"/>
    <mergeCell ref="C196:C197"/>
    <mergeCell ref="C204:C205"/>
    <mergeCell ref="C208:C209"/>
    <mergeCell ref="C212:C213"/>
    <mergeCell ref="C216:C217"/>
    <mergeCell ref="C224:C225"/>
    <mergeCell ref="C232:C233"/>
    <mergeCell ref="C236:C237"/>
    <mergeCell ref="C240:C241"/>
    <mergeCell ref="C244:C245"/>
    <mergeCell ref="C252:C253"/>
    <mergeCell ref="C256:C257"/>
    <mergeCell ref="C260:C261"/>
    <mergeCell ref="C264:C265"/>
    <mergeCell ref="C268:C269"/>
    <mergeCell ref="A284:C287"/>
  </mergeCells>
  <printOptions horizontalCentered="1"/>
  <pageMargins left="0.5905511811023623" right="0.1968503937007874" top="0.3937007874015748" bottom="0.7874015748031497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9"/>
  <sheetViews>
    <sheetView zoomScale="75" zoomScaleNormal="75" workbookViewId="0" topLeftCell="A231">
      <selection activeCell="A1" sqref="A1:M63"/>
    </sheetView>
  </sheetViews>
  <sheetFormatPr defaultColWidth="9.00390625" defaultRowHeight="12.75"/>
  <cols>
    <col min="1" max="1" width="6.00390625" style="20" customWidth="1"/>
    <col min="2" max="2" width="6.375" style="20" customWidth="1"/>
    <col min="3" max="3" width="25.75390625" style="21" customWidth="1"/>
    <col min="4" max="4" width="2.75390625" style="21" customWidth="1"/>
    <col min="5" max="5" width="12.875" style="21" customWidth="1"/>
    <col min="6" max="6" width="11.25390625" style="51" customWidth="1"/>
    <col min="7" max="7" width="13.625" style="51" customWidth="1"/>
    <col min="8" max="8" width="12.125" style="51" customWidth="1"/>
    <col min="9" max="9" width="11.25390625" style="21" customWidth="1"/>
    <col min="10" max="10" width="13.625" style="21" customWidth="1"/>
    <col min="11" max="11" width="12.125" style="21" customWidth="1"/>
    <col min="12" max="12" width="9.125" style="21" customWidth="1"/>
    <col min="13" max="13" width="11.625" style="21" customWidth="1"/>
  </cols>
  <sheetData>
    <row r="1" spans="1:13" ht="12.75">
      <c r="A1" s="38"/>
      <c r="B1" s="38"/>
      <c r="C1" s="39"/>
      <c r="D1" s="39"/>
      <c r="E1" s="39"/>
      <c r="F1" s="39"/>
      <c r="G1" s="39"/>
      <c r="H1" s="40"/>
      <c r="I1" s="39"/>
      <c r="J1" s="39"/>
      <c r="K1" s="40" t="s">
        <v>18</v>
      </c>
      <c r="L1" s="41"/>
      <c r="M1" s="41"/>
    </row>
    <row r="2" spans="1:13" ht="13.5">
      <c r="A2" s="42"/>
      <c r="B2" s="42"/>
      <c r="C2" s="4"/>
      <c r="D2" s="43"/>
      <c r="E2" s="43"/>
      <c r="F2" s="39"/>
      <c r="G2" s="44"/>
      <c r="H2" s="40"/>
      <c r="I2" s="43"/>
      <c r="J2" s="44"/>
      <c r="K2" s="40" t="s">
        <v>152</v>
      </c>
      <c r="L2" s="41"/>
      <c r="M2" s="41"/>
    </row>
    <row r="3" spans="1:13" ht="13.5">
      <c r="A3" s="42"/>
      <c r="B3" s="42"/>
      <c r="C3" s="4"/>
      <c r="D3" s="43"/>
      <c r="E3" s="43"/>
      <c r="F3" s="39"/>
      <c r="G3" s="44"/>
      <c r="H3" s="40"/>
      <c r="I3" s="43"/>
      <c r="J3" s="44"/>
      <c r="K3" s="40" t="s">
        <v>25</v>
      </c>
      <c r="L3" s="41"/>
      <c r="M3" s="41"/>
    </row>
    <row r="4" spans="1:13" ht="13.5">
      <c r="A4" s="42"/>
      <c r="B4" s="42"/>
      <c r="C4" s="4"/>
      <c r="D4" s="43"/>
      <c r="E4" s="43"/>
      <c r="F4" s="39"/>
      <c r="G4" s="44"/>
      <c r="H4" s="40"/>
      <c r="I4" s="43"/>
      <c r="J4" s="44"/>
      <c r="K4" s="40" t="s">
        <v>153</v>
      </c>
      <c r="L4" s="41"/>
      <c r="M4" s="41"/>
    </row>
    <row r="5" spans="1:13" ht="15">
      <c r="A5" s="42"/>
      <c r="B5" s="42"/>
      <c r="C5" s="4"/>
      <c r="D5" s="43"/>
      <c r="E5" s="43"/>
      <c r="F5" s="39"/>
      <c r="G5" s="44"/>
      <c r="H5" s="45"/>
      <c r="I5" s="43"/>
      <c r="J5" s="44"/>
      <c r="K5" s="45"/>
      <c r="L5" s="45"/>
      <c r="M5" s="45"/>
    </row>
    <row r="6" spans="1:13" ht="18">
      <c r="A6" s="136" t="s">
        <v>148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46"/>
    </row>
    <row r="7" spans="1:13" ht="12.75">
      <c r="A7" s="42"/>
      <c r="B7" s="42"/>
      <c r="C7" s="43"/>
      <c r="D7" s="43"/>
      <c r="E7" s="43"/>
      <c r="F7" s="39"/>
      <c r="G7" s="39"/>
      <c r="H7" s="39"/>
      <c r="I7" s="43"/>
      <c r="J7" s="43"/>
      <c r="K7" s="43"/>
      <c r="L7" s="43"/>
      <c r="M7" s="43"/>
    </row>
    <row r="8" spans="1:13" ht="12.75">
      <c r="A8" s="137" t="s">
        <v>0</v>
      </c>
      <c r="B8" s="137" t="s">
        <v>1</v>
      </c>
      <c r="C8" s="142" t="s">
        <v>2</v>
      </c>
      <c r="D8" s="143"/>
      <c r="E8" s="129" t="s">
        <v>20</v>
      </c>
      <c r="F8" s="2" t="s">
        <v>157</v>
      </c>
      <c r="G8" s="1"/>
      <c r="H8" s="1"/>
      <c r="I8" s="2" t="s">
        <v>4</v>
      </c>
      <c r="J8" s="1"/>
      <c r="K8" s="1"/>
      <c r="L8" s="1"/>
      <c r="M8" s="129" t="s">
        <v>24</v>
      </c>
    </row>
    <row r="9" spans="1:13" ht="12.75" customHeight="1">
      <c r="A9" s="138"/>
      <c r="B9" s="140"/>
      <c r="C9" s="144"/>
      <c r="D9" s="145"/>
      <c r="E9" s="130"/>
      <c r="F9" s="152" t="s">
        <v>158</v>
      </c>
      <c r="G9" s="152" t="s">
        <v>159</v>
      </c>
      <c r="H9" s="152" t="s">
        <v>23</v>
      </c>
      <c r="I9" s="132" t="s">
        <v>5</v>
      </c>
      <c r="J9" s="2" t="s">
        <v>6</v>
      </c>
      <c r="K9" s="3"/>
      <c r="L9" s="3"/>
      <c r="M9" s="130"/>
    </row>
    <row r="10" spans="1:13" ht="12.75">
      <c r="A10" s="138"/>
      <c r="B10" s="140"/>
      <c r="C10" s="144"/>
      <c r="D10" s="145"/>
      <c r="E10" s="130"/>
      <c r="F10" s="153"/>
      <c r="G10" s="153"/>
      <c r="H10" s="153"/>
      <c r="I10" s="133"/>
      <c r="J10" s="129" t="s">
        <v>21</v>
      </c>
      <c r="K10" s="129" t="s">
        <v>22</v>
      </c>
      <c r="L10" s="132" t="s">
        <v>7</v>
      </c>
      <c r="M10" s="130"/>
    </row>
    <row r="11" spans="1:13" ht="12.75" customHeight="1">
      <c r="A11" s="138"/>
      <c r="B11" s="140"/>
      <c r="C11" s="146" t="s">
        <v>3</v>
      </c>
      <c r="D11" s="147"/>
      <c r="E11" s="130"/>
      <c r="F11" s="153"/>
      <c r="G11" s="153"/>
      <c r="H11" s="153"/>
      <c r="I11" s="133"/>
      <c r="J11" s="130"/>
      <c r="K11" s="104"/>
      <c r="L11" s="134"/>
      <c r="M11" s="130"/>
    </row>
    <row r="12" spans="1:13" ht="12.75">
      <c r="A12" s="138"/>
      <c r="B12" s="140"/>
      <c r="C12" s="146" t="s">
        <v>10</v>
      </c>
      <c r="D12" s="147"/>
      <c r="E12" s="130"/>
      <c r="F12" s="153"/>
      <c r="G12" s="153"/>
      <c r="H12" s="153"/>
      <c r="I12" s="133"/>
      <c r="J12" s="130"/>
      <c r="K12" s="104"/>
      <c r="L12" s="134"/>
      <c r="M12" s="130"/>
    </row>
    <row r="13" spans="1:13" ht="12.75">
      <c r="A13" s="138"/>
      <c r="B13" s="140"/>
      <c r="C13" s="146" t="s">
        <v>11</v>
      </c>
      <c r="D13" s="147"/>
      <c r="E13" s="130"/>
      <c r="F13" s="153"/>
      <c r="G13" s="153"/>
      <c r="H13" s="153"/>
      <c r="I13" s="133"/>
      <c r="J13" s="130"/>
      <c r="K13" s="104"/>
      <c r="L13" s="134"/>
      <c r="M13" s="130"/>
    </row>
    <row r="14" spans="1:13" ht="12.75">
      <c r="A14" s="138"/>
      <c r="B14" s="140"/>
      <c r="C14" s="148" t="s">
        <v>12</v>
      </c>
      <c r="D14" s="149"/>
      <c r="E14" s="130"/>
      <c r="F14" s="153"/>
      <c r="G14" s="153"/>
      <c r="H14" s="153"/>
      <c r="I14" s="133"/>
      <c r="J14" s="130"/>
      <c r="K14" s="104"/>
      <c r="L14" s="134"/>
      <c r="M14" s="130"/>
    </row>
    <row r="15" spans="1:13" ht="12.75">
      <c r="A15" s="139"/>
      <c r="B15" s="141"/>
      <c r="C15" s="150"/>
      <c r="D15" s="151"/>
      <c r="E15" s="131"/>
      <c r="F15" s="154"/>
      <c r="G15" s="154"/>
      <c r="H15" s="154"/>
      <c r="I15" s="103"/>
      <c r="J15" s="131"/>
      <c r="K15" s="102"/>
      <c r="L15" s="135"/>
      <c r="M15" s="131"/>
    </row>
    <row r="16" spans="1:13" ht="19.5" customHeight="1">
      <c r="A16" s="8" t="s">
        <v>26</v>
      </c>
      <c r="B16" s="5"/>
      <c r="C16" s="11" t="s">
        <v>27</v>
      </c>
      <c r="D16" s="22" t="s">
        <v>8</v>
      </c>
      <c r="E16" s="16">
        <f>SUM(E20,E24)</f>
        <v>419000</v>
      </c>
      <c r="F16" s="16">
        <f>SUM(F20,F24)</f>
        <v>413000</v>
      </c>
      <c r="G16" s="16">
        <f>SUM(G20,G24)</f>
        <v>6000</v>
      </c>
      <c r="H16" s="16"/>
      <c r="I16" s="16">
        <f>SUM(I20,I24,)</f>
        <v>413000</v>
      </c>
      <c r="J16" s="16">
        <f>SUM(J20,J24,)</f>
        <v>250920</v>
      </c>
      <c r="K16" s="16">
        <f>SUM(K20,K24,)</f>
        <v>162080</v>
      </c>
      <c r="L16" s="16"/>
      <c r="M16" s="16">
        <f>SUM(M20,M24,)</f>
        <v>6000</v>
      </c>
    </row>
    <row r="17" spans="1:13" ht="19.5" customHeight="1">
      <c r="A17" s="23"/>
      <c r="B17" s="23"/>
      <c r="C17" s="24"/>
      <c r="D17" s="22" t="s">
        <v>9</v>
      </c>
      <c r="E17" s="16"/>
      <c r="F17" s="16"/>
      <c r="G17" s="16"/>
      <c r="H17" s="16"/>
      <c r="I17" s="25"/>
      <c r="J17" s="25"/>
      <c r="K17" s="25"/>
      <c r="L17" s="25"/>
      <c r="M17" s="25"/>
    </row>
    <row r="18" spans="1:13" ht="19.5" customHeight="1">
      <c r="A18" s="23"/>
      <c r="B18" s="23"/>
      <c r="C18" s="24"/>
      <c r="D18" s="22" t="s">
        <v>13</v>
      </c>
      <c r="E18" s="16"/>
      <c r="F18" s="16"/>
      <c r="G18" s="16"/>
      <c r="H18" s="16"/>
      <c r="I18" s="25"/>
      <c r="J18" s="25"/>
      <c r="K18" s="26"/>
      <c r="L18" s="25"/>
      <c r="M18" s="25"/>
    </row>
    <row r="19" spans="1:13" ht="19.5" customHeight="1">
      <c r="A19" s="27"/>
      <c r="B19" s="27"/>
      <c r="C19" s="28"/>
      <c r="D19" s="22" t="s">
        <v>14</v>
      </c>
      <c r="E19" s="16">
        <f>SUM(E23,E27)</f>
        <v>419000</v>
      </c>
      <c r="F19" s="16">
        <f>SUM(F23,F27)</f>
        <v>413000</v>
      </c>
      <c r="G19" s="16">
        <f>SUM(G23,G27)</f>
        <v>6000</v>
      </c>
      <c r="H19" s="16"/>
      <c r="I19" s="16">
        <f>SUM(J19:L19)</f>
        <v>413000</v>
      </c>
      <c r="J19" s="16">
        <f>SUM(J23,J27,)</f>
        <v>250920</v>
      </c>
      <c r="K19" s="16">
        <f>SUM(K23,K27,)</f>
        <v>162080</v>
      </c>
      <c r="L19" s="16"/>
      <c r="M19" s="16">
        <f>SUM(M23,M27,)</f>
        <v>6000</v>
      </c>
    </row>
    <row r="20" spans="1:13" ht="19.5" customHeight="1">
      <c r="A20" s="23"/>
      <c r="B20" s="23" t="s">
        <v>30</v>
      </c>
      <c r="C20" s="123" t="s">
        <v>31</v>
      </c>
      <c r="D20" s="31" t="s">
        <v>8</v>
      </c>
      <c r="E20" s="25">
        <f>SUM(I20,M20)</f>
        <v>99000</v>
      </c>
      <c r="F20" s="47">
        <v>99000</v>
      </c>
      <c r="G20" s="47"/>
      <c r="H20" s="47"/>
      <c r="I20" s="25">
        <f>SUM(J20,K20,L20)</f>
        <v>99000</v>
      </c>
      <c r="J20" s="25"/>
      <c r="K20" s="25">
        <v>99000</v>
      </c>
      <c r="L20" s="25"/>
      <c r="M20" s="25"/>
    </row>
    <row r="21" spans="1:13" ht="19.5" customHeight="1">
      <c r="A21" s="23"/>
      <c r="B21" s="23"/>
      <c r="C21" s="124"/>
      <c r="D21" s="22" t="s">
        <v>9</v>
      </c>
      <c r="E21" s="25"/>
      <c r="F21" s="47"/>
      <c r="G21" s="47"/>
      <c r="H21" s="47"/>
      <c r="I21" s="25"/>
      <c r="J21" s="25"/>
      <c r="K21" s="25"/>
      <c r="L21" s="25"/>
      <c r="M21" s="25"/>
    </row>
    <row r="22" spans="1:13" ht="19.5" customHeight="1">
      <c r="A22" s="23"/>
      <c r="B22" s="23"/>
      <c r="C22" s="124"/>
      <c r="D22" s="22" t="s">
        <v>13</v>
      </c>
      <c r="E22" s="25"/>
      <c r="F22" s="47"/>
      <c r="G22" s="47"/>
      <c r="H22" s="47"/>
      <c r="I22" s="25"/>
      <c r="J22" s="25"/>
      <c r="K22" s="25"/>
      <c r="L22" s="25"/>
      <c r="M22" s="25"/>
    </row>
    <row r="23" spans="1:13" ht="19.5" customHeight="1">
      <c r="A23" s="27"/>
      <c r="B23" s="27"/>
      <c r="C23" s="125"/>
      <c r="D23" s="22" t="s">
        <v>14</v>
      </c>
      <c r="E23" s="25">
        <f>SUM(E20,E21)-E22</f>
        <v>99000</v>
      </c>
      <c r="F23" s="47">
        <f>SUM(F20,F21)-F22</f>
        <v>99000</v>
      </c>
      <c r="G23" s="47"/>
      <c r="H23" s="47"/>
      <c r="I23" s="25">
        <f>SUM(I20,I21)-I22</f>
        <v>99000</v>
      </c>
      <c r="J23" s="25"/>
      <c r="K23" s="25">
        <f>SUM(K20,K21)-K22</f>
        <v>99000</v>
      </c>
      <c r="L23" s="25"/>
      <c r="M23" s="25"/>
    </row>
    <row r="24" spans="1:13" ht="19.5" customHeight="1">
      <c r="A24" s="23"/>
      <c r="B24" s="23" t="s">
        <v>32</v>
      </c>
      <c r="C24" s="24" t="s">
        <v>33</v>
      </c>
      <c r="D24" s="22" t="s">
        <v>8</v>
      </c>
      <c r="E24" s="25">
        <f>SUM(I24,M24)</f>
        <v>320000</v>
      </c>
      <c r="F24" s="47">
        <v>314000</v>
      </c>
      <c r="G24" s="47">
        <v>6000</v>
      </c>
      <c r="H24" s="47"/>
      <c r="I24" s="25">
        <f>SUM(J24,K24)</f>
        <v>314000</v>
      </c>
      <c r="J24" s="25">
        <v>250920</v>
      </c>
      <c r="K24" s="25">
        <v>63080</v>
      </c>
      <c r="L24" s="25"/>
      <c r="M24" s="25">
        <v>6000</v>
      </c>
    </row>
    <row r="25" spans="1:13" ht="19.5" customHeight="1">
      <c r="A25" s="23"/>
      <c r="B25" s="23"/>
      <c r="C25" s="24"/>
      <c r="D25" s="22" t="s">
        <v>9</v>
      </c>
      <c r="E25" s="25"/>
      <c r="F25" s="47"/>
      <c r="G25" s="47"/>
      <c r="H25" s="47"/>
      <c r="I25" s="25"/>
      <c r="J25" s="25"/>
      <c r="K25" s="25"/>
      <c r="L25" s="25"/>
      <c r="M25" s="25"/>
    </row>
    <row r="26" spans="1:13" ht="19.5" customHeight="1">
      <c r="A26" s="23"/>
      <c r="B26" s="23"/>
      <c r="C26" s="24"/>
      <c r="D26" s="22" t="s">
        <v>13</v>
      </c>
      <c r="E26" s="25"/>
      <c r="F26" s="47"/>
      <c r="G26" s="47"/>
      <c r="H26" s="47"/>
      <c r="I26" s="25"/>
      <c r="J26" s="25"/>
      <c r="K26" s="25"/>
      <c r="L26" s="25"/>
      <c r="M26" s="25"/>
    </row>
    <row r="27" spans="1:13" ht="19.5" customHeight="1">
      <c r="A27" s="23"/>
      <c r="B27" s="23"/>
      <c r="C27" s="24"/>
      <c r="D27" s="22" t="s">
        <v>14</v>
      </c>
      <c r="E27" s="25">
        <f aca="true" t="shared" si="0" ref="E27:M27">SUM(E24,E25)-E26</f>
        <v>320000</v>
      </c>
      <c r="F27" s="47">
        <f>SUM(F24,F25)-F26</f>
        <v>314000</v>
      </c>
      <c r="G27" s="47">
        <f>SUM(G24,G25)-G26</f>
        <v>6000</v>
      </c>
      <c r="H27" s="47"/>
      <c r="I27" s="25">
        <f t="shared" si="0"/>
        <v>314000</v>
      </c>
      <c r="J27" s="25">
        <f t="shared" si="0"/>
        <v>250920</v>
      </c>
      <c r="K27" s="25">
        <f t="shared" si="0"/>
        <v>63080</v>
      </c>
      <c r="L27" s="25"/>
      <c r="M27" s="25">
        <f t="shared" si="0"/>
        <v>6000</v>
      </c>
    </row>
    <row r="28" spans="1:13" ht="19.5" customHeight="1">
      <c r="A28" s="8" t="s">
        <v>36</v>
      </c>
      <c r="B28" s="29"/>
      <c r="C28" s="11" t="s">
        <v>37</v>
      </c>
      <c r="D28" s="22" t="s">
        <v>8</v>
      </c>
      <c r="E28" s="16">
        <f>SUM(E32,E36)</f>
        <v>28700</v>
      </c>
      <c r="F28" s="16">
        <f>SUM(F32,F36)</f>
        <v>5000</v>
      </c>
      <c r="G28" s="16"/>
      <c r="H28" s="16"/>
      <c r="I28" s="16">
        <f>SUM(I32,I36)</f>
        <v>28700</v>
      </c>
      <c r="J28" s="16"/>
      <c r="K28" s="16">
        <f>SUM(K32,K36)</f>
        <v>28700</v>
      </c>
      <c r="L28" s="16"/>
      <c r="M28" s="16"/>
    </row>
    <row r="29" spans="1:13" ht="19.5" customHeight="1">
      <c r="A29" s="23"/>
      <c r="B29" s="23"/>
      <c r="C29" s="24"/>
      <c r="D29" s="22" t="s">
        <v>9</v>
      </c>
      <c r="E29" s="16">
        <f>SUM(E33,E37)</f>
        <v>62100</v>
      </c>
      <c r="F29" s="16"/>
      <c r="G29" s="16"/>
      <c r="H29" s="16"/>
      <c r="I29" s="16">
        <f>SUM(I33,I37)</f>
        <v>62100</v>
      </c>
      <c r="J29" s="16"/>
      <c r="K29" s="16">
        <f>SUM(K33,K37)</f>
        <v>62100</v>
      </c>
      <c r="L29" s="16"/>
      <c r="M29" s="16"/>
    </row>
    <row r="30" spans="1:13" ht="19.5" customHeight="1">
      <c r="A30" s="23"/>
      <c r="B30" s="23"/>
      <c r="C30" s="24"/>
      <c r="D30" s="22" t="s">
        <v>13</v>
      </c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9.5" customHeight="1">
      <c r="A31" s="27"/>
      <c r="B31" s="27"/>
      <c r="C31" s="28"/>
      <c r="D31" s="22" t="s">
        <v>14</v>
      </c>
      <c r="E31" s="16">
        <f>SUM(E35,E39)</f>
        <v>90800</v>
      </c>
      <c r="F31" s="16">
        <f>SUM(F35,F39)</f>
        <v>5000</v>
      </c>
      <c r="G31" s="16"/>
      <c r="H31" s="16"/>
      <c r="I31" s="16">
        <f>SUM(I35,I39)</f>
        <v>90800</v>
      </c>
      <c r="J31" s="16"/>
      <c r="K31" s="16">
        <f>SUM(K35,K39)</f>
        <v>90800</v>
      </c>
      <c r="L31" s="16"/>
      <c r="M31" s="16"/>
    </row>
    <row r="32" spans="1:13" ht="19.5" customHeight="1">
      <c r="A32" s="29"/>
      <c r="B32" s="29" t="s">
        <v>38</v>
      </c>
      <c r="C32" s="30" t="s">
        <v>39</v>
      </c>
      <c r="D32" s="22" t="s">
        <v>8</v>
      </c>
      <c r="E32" s="25">
        <f>SUM(I32,M32)</f>
        <v>5000</v>
      </c>
      <c r="F32" s="47">
        <v>5000</v>
      </c>
      <c r="G32" s="47"/>
      <c r="H32" s="47"/>
      <c r="I32" s="25">
        <f>SUM(J32,K32,L32)</f>
        <v>5000</v>
      </c>
      <c r="J32" s="25"/>
      <c r="K32" s="25">
        <v>5000</v>
      </c>
      <c r="L32" s="25"/>
      <c r="M32" s="25"/>
    </row>
    <row r="33" spans="1:13" ht="19.5" customHeight="1">
      <c r="A33" s="23"/>
      <c r="B33" s="23"/>
      <c r="C33" s="24"/>
      <c r="D33" s="22" t="s">
        <v>9</v>
      </c>
      <c r="E33" s="25">
        <f>SUM(I33,M33)</f>
        <v>62100</v>
      </c>
      <c r="F33" s="47"/>
      <c r="G33" s="47"/>
      <c r="H33" s="47"/>
      <c r="I33" s="25">
        <f>SUM(J33,K33,L33)</f>
        <v>62100</v>
      </c>
      <c r="J33" s="25"/>
      <c r="K33" s="25">
        <v>62100</v>
      </c>
      <c r="L33" s="25"/>
      <c r="M33" s="25"/>
    </row>
    <row r="34" spans="1:13" ht="19.5" customHeight="1">
      <c r="A34" s="23"/>
      <c r="B34" s="23"/>
      <c r="C34" s="24"/>
      <c r="D34" s="22" t="s">
        <v>13</v>
      </c>
      <c r="E34" s="25"/>
      <c r="F34" s="47"/>
      <c r="G34" s="47"/>
      <c r="H34" s="47"/>
      <c r="I34" s="25"/>
      <c r="J34" s="25"/>
      <c r="K34" s="25"/>
      <c r="L34" s="25"/>
      <c r="M34" s="25"/>
    </row>
    <row r="35" spans="1:13" ht="19.5" customHeight="1">
      <c r="A35" s="27"/>
      <c r="B35" s="27"/>
      <c r="C35" s="28"/>
      <c r="D35" s="22" t="s">
        <v>14</v>
      </c>
      <c r="E35" s="25">
        <f>SUM(E32,E33)-E34</f>
        <v>67100</v>
      </c>
      <c r="F35" s="47">
        <f>SUM(F32,F33)-F34</f>
        <v>5000</v>
      </c>
      <c r="G35" s="47"/>
      <c r="H35" s="47"/>
      <c r="I35" s="25">
        <f>SUM(I32,I33)-I34</f>
        <v>67100</v>
      </c>
      <c r="J35" s="25"/>
      <c r="K35" s="25">
        <f>SUM(K32,K33)-K34</f>
        <v>67100</v>
      </c>
      <c r="L35" s="25"/>
      <c r="M35" s="25"/>
    </row>
    <row r="36" spans="1:13" ht="19.5" customHeight="1">
      <c r="A36" s="29"/>
      <c r="B36" s="29" t="s">
        <v>40</v>
      </c>
      <c r="C36" s="30" t="s">
        <v>41</v>
      </c>
      <c r="D36" s="22" t="s">
        <v>8</v>
      </c>
      <c r="E36" s="25">
        <f>SUM(I36,M36)</f>
        <v>23700</v>
      </c>
      <c r="F36" s="47"/>
      <c r="G36" s="47"/>
      <c r="H36" s="47"/>
      <c r="I36" s="25">
        <f>SUM(J36,K36,L36)</f>
        <v>23700</v>
      </c>
      <c r="J36" s="25"/>
      <c r="K36" s="25">
        <v>23700</v>
      </c>
      <c r="L36" s="25"/>
      <c r="M36" s="25"/>
    </row>
    <row r="37" spans="1:13" ht="19.5" customHeight="1">
      <c r="A37" s="23"/>
      <c r="B37" s="23"/>
      <c r="C37" s="24"/>
      <c r="D37" s="22" t="s">
        <v>9</v>
      </c>
      <c r="E37" s="32"/>
      <c r="F37" s="48"/>
      <c r="G37" s="48"/>
      <c r="H37" s="47"/>
      <c r="I37" s="32"/>
      <c r="J37" s="32"/>
      <c r="K37" s="25"/>
      <c r="L37" s="25"/>
      <c r="M37" s="25"/>
    </row>
    <row r="38" spans="1:13" ht="19.5" customHeight="1">
      <c r="A38" s="23"/>
      <c r="B38" s="23"/>
      <c r="C38" s="24"/>
      <c r="D38" s="22" t="s">
        <v>13</v>
      </c>
      <c r="E38" s="32"/>
      <c r="F38" s="48"/>
      <c r="G38" s="48"/>
      <c r="H38" s="47"/>
      <c r="I38" s="32"/>
      <c r="J38" s="32"/>
      <c r="K38" s="25"/>
      <c r="L38" s="25"/>
      <c r="M38" s="25"/>
    </row>
    <row r="39" spans="1:13" ht="19.5" customHeight="1">
      <c r="A39" s="27"/>
      <c r="B39" s="27"/>
      <c r="C39" s="28"/>
      <c r="D39" s="22" t="s">
        <v>14</v>
      </c>
      <c r="E39" s="32">
        <f>SUM(E36,E37)-E38</f>
        <v>23700</v>
      </c>
      <c r="F39" s="48"/>
      <c r="G39" s="48"/>
      <c r="H39" s="48"/>
      <c r="I39" s="32">
        <f>SUM(I36,I37)-I38</f>
        <v>23700</v>
      </c>
      <c r="J39" s="32"/>
      <c r="K39" s="32">
        <f>SUM(K36,K37)-K38</f>
        <v>23700</v>
      </c>
      <c r="L39" s="25"/>
      <c r="M39" s="25"/>
    </row>
    <row r="40" spans="1:13" ht="19.5" customHeight="1">
      <c r="A40" s="8" t="s">
        <v>46</v>
      </c>
      <c r="B40" s="29"/>
      <c r="C40" s="11" t="s">
        <v>47</v>
      </c>
      <c r="D40" s="34" t="s">
        <v>8</v>
      </c>
      <c r="E40" s="17">
        <f>SUM(E44)</f>
        <v>3457331</v>
      </c>
      <c r="F40" s="17"/>
      <c r="G40" s="17"/>
      <c r="H40" s="17"/>
      <c r="I40" s="17">
        <f>SUM(I44)</f>
        <v>1944892</v>
      </c>
      <c r="J40" s="17">
        <f>SUM(J44)</f>
        <v>962500</v>
      </c>
      <c r="K40" s="17">
        <f>SUM(K44)</f>
        <v>982392</v>
      </c>
      <c r="L40" s="17"/>
      <c r="M40" s="17">
        <f>SUM(M44)</f>
        <v>1512439</v>
      </c>
    </row>
    <row r="41" spans="1:13" ht="19.5" customHeight="1">
      <c r="A41" s="9"/>
      <c r="B41" s="23"/>
      <c r="C41" s="12"/>
      <c r="D41" s="34" t="s">
        <v>9</v>
      </c>
      <c r="E41" s="17">
        <f>SUM(E45)</f>
        <v>50000</v>
      </c>
      <c r="F41" s="17"/>
      <c r="G41" s="17"/>
      <c r="H41" s="17"/>
      <c r="I41" s="17"/>
      <c r="J41" s="17"/>
      <c r="K41" s="17"/>
      <c r="L41" s="17"/>
      <c r="M41" s="17">
        <f>SUM(M45)</f>
        <v>50000</v>
      </c>
    </row>
    <row r="42" spans="1:13" ht="19.5" customHeight="1">
      <c r="A42" s="9"/>
      <c r="B42" s="23"/>
      <c r="C42" s="12"/>
      <c r="D42" s="34" t="s">
        <v>13</v>
      </c>
      <c r="E42" s="17">
        <f>SUM(E46)</f>
        <v>85677</v>
      </c>
      <c r="F42" s="17"/>
      <c r="G42" s="17"/>
      <c r="H42" s="17"/>
      <c r="I42" s="17">
        <f>SUM(I46)</f>
        <v>85677</v>
      </c>
      <c r="J42" s="17"/>
      <c r="K42" s="17">
        <f>SUM(K46)</f>
        <v>85677</v>
      </c>
      <c r="L42" s="17"/>
      <c r="M42" s="17"/>
    </row>
    <row r="43" spans="1:13" ht="19.5" customHeight="1">
      <c r="A43" s="9"/>
      <c r="B43" s="23"/>
      <c r="C43" s="12"/>
      <c r="D43" s="35" t="s">
        <v>14</v>
      </c>
      <c r="E43" s="17">
        <f>SUM(E47)</f>
        <v>3421654</v>
      </c>
      <c r="F43" s="17"/>
      <c r="G43" s="17"/>
      <c r="H43" s="17"/>
      <c r="I43" s="17">
        <f>SUM(I47)</f>
        <v>1859215</v>
      </c>
      <c r="J43" s="17">
        <f>SUM(J47)</f>
        <v>962500</v>
      </c>
      <c r="K43" s="17">
        <f>SUM(K47)</f>
        <v>896715</v>
      </c>
      <c r="L43" s="17"/>
      <c r="M43" s="17">
        <f>SUM(M47)</f>
        <v>1562439</v>
      </c>
    </row>
    <row r="44" spans="1:13" ht="19.5" customHeight="1">
      <c r="A44" s="6"/>
      <c r="B44" s="29" t="s">
        <v>48</v>
      </c>
      <c r="C44" s="13" t="s">
        <v>49</v>
      </c>
      <c r="D44" s="35" t="s">
        <v>8</v>
      </c>
      <c r="E44" s="25">
        <f>SUM(I44,M44)</f>
        <v>3457331</v>
      </c>
      <c r="F44" s="47"/>
      <c r="G44" s="49"/>
      <c r="H44" s="18"/>
      <c r="I44" s="25">
        <f>SUM(K44,J44)</f>
        <v>1944892</v>
      </c>
      <c r="J44" s="36">
        <v>962500</v>
      </c>
      <c r="K44" s="18">
        <v>982392</v>
      </c>
      <c r="L44" s="32"/>
      <c r="M44" s="25">
        <v>1512439</v>
      </c>
    </row>
    <row r="45" spans="1:13" ht="19.5" customHeight="1">
      <c r="A45" s="23"/>
      <c r="B45" s="23"/>
      <c r="C45" s="24"/>
      <c r="D45" s="34" t="s">
        <v>9</v>
      </c>
      <c r="E45" s="25">
        <f>SUM(I45,M45)</f>
        <v>50000</v>
      </c>
      <c r="F45" s="47"/>
      <c r="G45" s="50"/>
      <c r="H45" s="18"/>
      <c r="I45" s="25"/>
      <c r="J45" s="37"/>
      <c r="K45" s="18"/>
      <c r="L45" s="36"/>
      <c r="M45" s="25">
        <v>50000</v>
      </c>
    </row>
    <row r="46" spans="1:13" ht="19.5" customHeight="1">
      <c r="A46" s="23"/>
      <c r="B46" s="23"/>
      <c r="C46" s="24"/>
      <c r="D46" s="34" t="s">
        <v>13</v>
      </c>
      <c r="E46" s="25">
        <f>SUM(I46,M46)</f>
        <v>85677</v>
      </c>
      <c r="F46" s="47"/>
      <c r="G46" s="48"/>
      <c r="H46" s="19"/>
      <c r="I46" s="25">
        <f>SUM(K46,J46)</f>
        <v>85677</v>
      </c>
      <c r="J46" s="32"/>
      <c r="K46" s="19">
        <v>85677</v>
      </c>
      <c r="L46" s="36"/>
      <c r="M46" s="25"/>
    </row>
    <row r="47" spans="1:13" ht="19.5" customHeight="1">
      <c r="A47" s="27"/>
      <c r="B47" s="27"/>
      <c r="C47" s="28"/>
      <c r="D47" s="22" t="s">
        <v>14</v>
      </c>
      <c r="E47" s="25">
        <f>SUM(E44,E45)-E46</f>
        <v>3421654</v>
      </c>
      <c r="F47" s="47"/>
      <c r="G47" s="47"/>
      <c r="H47" s="47"/>
      <c r="I47" s="25">
        <f>SUM(I44,I45)-I46</f>
        <v>1859215</v>
      </c>
      <c r="J47" s="25">
        <f>SUM(J44,J45)-J46</f>
        <v>962500</v>
      </c>
      <c r="K47" s="25">
        <f>SUM(K44,K45)-K46</f>
        <v>896715</v>
      </c>
      <c r="L47" s="25"/>
      <c r="M47" s="25">
        <f>SUM(M44,M45)-M46</f>
        <v>1562439</v>
      </c>
    </row>
    <row r="48" spans="1:13" ht="19.5" customHeight="1">
      <c r="A48" s="8" t="s">
        <v>50</v>
      </c>
      <c r="B48" s="29"/>
      <c r="C48" s="11" t="s">
        <v>51</v>
      </c>
      <c r="D48" s="34" t="s">
        <v>8</v>
      </c>
      <c r="E48" s="17">
        <f>SUM(E52)</f>
        <v>5000</v>
      </c>
      <c r="F48" s="17">
        <f>SUM(F52)</f>
        <v>5000</v>
      </c>
      <c r="G48" s="17"/>
      <c r="H48" s="17"/>
      <c r="I48" s="17">
        <f>SUM(I52)</f>
        <v>5000</v>
      </c>
      <c r="J48" s="17"/>
      <c r="K48" s="17">
        <f>SUM(K52)</f>
        <v>5000</v>
      </c>
      <c r="L48" s="32"/>
      <c r="M48" s="25"/>
    </row>
    <row r="49" spans="1:13" ht="19.5" customHeight="1">
      <c r="A49" s="23"/>
      <c r="B49" s="23"/>
      <c r="C49" s="24"/>
      <c r="D49" s="34" t="s">
        <v>9</v>
      </c>
      <c r="E49" s="17"/>
      <c r="F49" s="17"/>
      <c r="G49" s="17"/>
      <c r="H49" s="16"/>
      <c r="I49" s="17"/>
      <c r="J49" s="17"/>
      <c r="K49" s="16"/>
      <c r="L49" s="25"/>
      <c r="M49" s="25"/>
    </row>
    <row r="50" spans="1:13" ht="19.5" customHeight="1">
      <c r="A50" s="23"/>
      <c r="B50" s="23"/>
      <c r="C50" s="24"/>
      <c r="D50" s="34" t="s">
        <v>13</v>
      </c>
      <c r="E50" s="17"/>
      <c r="F50" s="17"/>
      <c r="G50" s="17"/>
      <c r="H50" s="16"/>
      <c r="I50" s="17"/>
      <c r="J50" s="17"/>
      <c r="K50" s="16"/>
      <c r="L50" s="25"/>
      <c r="M50" s="25"/>
    </row>
    <row r="51" spans="1:13" ht="19.5" customHeight="1">
      <c r="A51" s="23"/>
      <c r="B51" s="23"/>
      <c r="C51" s="24"/>
      <c r="D51" s="34" t="s">
        <v>14</v>
      </c>
      <c r="E51" s="17">
        <f>SUM(E55)</f>
        <v>5000</v>
      </c>
      <c r="F51" s="17">
        <f>SUM(F55)</f>
        <v>5000</v>
      </c>
      <c r="G51" s="17"/>
      <c r="H51" s="17"/>
      <c r="I51" s="17">
        <f>SUM(I55)</f>
        <v>5000</v>
      </c>
      <c r="J51" s="17"/>
      <c r="K51" s="17">
        <f>SUM(K55)</f>
        <v>5000</v>
      </c>
      <c r="L51" s="25"/>
      <c r="M51" s="25"/>
    </row>
    <row r="52" spans="1:13" ht="19.5" customHeight="1">
      <c r="A52" s="6"/>
      <c r="B52" s="29" t="s">
        <v>52</v>
      </c>
      <c r="C52" s="105" t="s">
        <v>149</v>
      </c>
      <c r="D52" s="34" t="s">
        <v>8</v>
      </c>
      <c r="E52" s="32">
        <f>SUM(I52,M52)</f>
        <v>5000</v>
      </c>
      <c r="F52" s="48">
        <v>5000</v>
      </c>
      <c r="G52" s="48"/>
      <c r="H52" s="47"/>
      <c r="I52" s="32">
        <f>SUM(J52,K52,L52)</f>
        <v>5000</v>
      </c>
      <c r="J52" s="32"/>
      <c r="K52" s="25">
        <v>5000</v>
      </c>
      <c r="L52" s="25"/>
      <c r="M52" s="25"/>
    </row>
    <row r="53" spans="1:13" ht="19.5" customHeight="1">
      <c r="A53" s="23"/>
      <c r="B53" s="23"/>
      <c r="C53" s="106"/>
      <c r="D53" s="34" t="s">
        <v>9</v>
      </c>
      <c r="E53" s="32"/>
      <c r="F53" s="48"/>
      <c r="G53" s="48"/>
      <c r="H53" s="47"/>
      <c r="I53" s="32"/>
      <c r="J53" s="32"/>
      <c r="K53" s="25"/>
      <c r="L53" s="25"/>
      <c r="M53" s="25"/>
    </row>
    <row r="54" spans="1:13" ht="19.5" customHeight="1">
      <c r="A54" s="23"/>
      <c r="B54" s="23"/>
      <c r="C54" s="24"/>
      <c r="D54" s="34" t="s">
        <v>13</v>
      </c>
      <c r="E54" s="32"/>
      <c r="F54" s="48"/>
      <c r="G54" s="48"/>
      <c r="H54" s="47"/>
      <c r="I54" s="32"/>
      <c r="J54" s="32"/>
      <c r="K54" s="25"/>
      <c r="L54" s="25"/>
      <c r="M54" s="25"/>
    </row>
    <row r="55" spans="1:13" ht="19.5" customHeight="1">
      <c r="A55" s="23"/>
      <c r="B55" s="23"/>
      <c r="C55" s="24"/>
      <c r="D55" s="34" t="s">
        <v>14</v>
      </c>
      <c r="E55" s="32">
        <f>SUM(E52,E53)-E54</f>
        <v>5000</v>
      </c>
      <c r="F55" s="48">
        <f>SUM(F52,F53)-F54</f>
        <v>5000</v>
      </c>
      <c r="G55" s="48"/>
      <c r="H55" s="48"/>
      <c r="I55" s="32">
        <f>SUM(I52,I53)-I54</f>
        <v>5000</v>
      </c>
      <c r="J55" s="32"/>
      <c r="K55" s="32">
        <f>SUM(K52,K53)-K54</f>
        <v>5000</v>
      </c>
      <c r="L55" s="25"/>
      <c r="M55" s="25"/>
    </row>
    <row r="56" spans="1:13" ht="19.5" customHeight="1">
      <c r="A56" s="8" t="s">
        <v>53</v>
      </c>
      <c r="B56" s="29"/>
      <c r="C56" s="11" t="s">
        <v>54</v>
      </c>
      <c r="D56" s="34" t="s">
        <v>8</v>
      </c>
      <c r="E56" s="17">
        <f>SUM(E60,E64,E68)</f>
        <v>212300</v>
      </c>
      <c r="F56" s="17">
        <f>SUM(F60,F64,F68)</f>
        <v>203300</v>
      </c>
      <c r="G56" s="17"/>
      <c r="H56" s="17"/>
      <c r="I56" s="17">
        <f>SUM(I60,I64,I68)</f>
        <v>212300</v>
      </c>
      <c r="J56" s="17">
        <f>SUM(J60,J64,J68)</f>
        <v>84712</v>
      </c>
      <c r="K56" s="17">
        <f>SUM(K60,K64,K68)</f>
        <v>127588</v>
      </c>
      <c r="L56" s="17"/>
      <c r="M56" s="17"/>
    </row>
    <row r="57" spans="1:13" ht="19.5" customHeight="1">
      <c r="A57" s="23"/>
      <c r="B57" s="23"/>
      <c r="C57" s="24"/>
      <c r="D57" s="34" t="s">
        <v>9</v>
      </c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9.5" customHeight="1">
      <c r="A58" s="23"/>
      <c r="B58" s="23"/>
      <c r="C58" s="24"/>
      <c r="D58" s="34" t="s">
        <v>13</v>
      </c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9.5" customHeight="1">
      <c r="A59" s="23"/>
      <c r="B59" s="23"/>
      <c r="C59" s="24"/>
      <c r="D59" s="34" t="s">
        <v>14</v>
      </c>
      <c r="E59" s="17">
        <f>SUM(E63,E67,E71)</f>
        <v>212300</v>
      </c>
      <c r="F59" s="17">
        <f>SUM(F63,F67,F71)</f>
        <v>203300</v>
      </c>
      <c r="G59" s="17"/>
      <c r="H59" s="17"/>
      <c r="I59" s="17">
        <f>SUM(I63,I67,I71)</f>
        <v>212300</v>
      </c>
      <c r="J59" s="17">
        <f>SUM(J63,J67,J71)</f>
        <v>84712</v>
      </c>
      <c r="K59" s="17">
        <f>SUM(K63,K67,K71)</f>
        <v>127588</v>
      </c>
      <c r="L59" s="17"/>
      <c r="M59" s="17"/>
    </row>
    <row r="60" spans="1:13" ht="19.5" customHeight="1">
      <c r="A60" s="6"/>
      <c r="B60" s="29" t="s">
        <v>55</v>
      </c>
      <c r="C60" s="105" t="s">
        <v>142</v>
      </c>
      <c r="D60" s="34" t="s">
        <v>8</v>
      </c>
      <c r="E60" s="32">
        <f>SUM(I60,M60)</f>
        <v>115300</v>
      </c>
      <c r="F60" s="48">
        <v>115300</v>
      </c>
      <c r="G60" s="48"/>
      <c r="H60" s="47"/>
      <c r="I60" s="32">
        <f>SUM(J60,K60,L60)</f>
        <v>115300</v>
      </c>
      <c r="J60" s="32"/>
      <c r="K60" s="25">
        <v>115300</v>
      </c>
      <c r="L60" s="25"/>
      <c r="M60" s="25"/>
    </row>
    <row r="61" spans="1:13" ht="19.5" customHeight="1">
      <c r="A61" s="23"/>
      <c r="B61" s="23"/>
      <c r="C61" s="106"/>
      <c r="D61" s="34" t="s">
        <v>9</v>
      </c>
      <c r="E61" s="32"/>
      <c r="F61" s="48"/>
      <c r="G61" s="48"/>
      <c r="H61" s="47"/>
      <c r="I61" s="32"/>
      <c r="J61" s="32"/>
      <c r="K61" s="25"/>
      <c r="L61" s="25"/>
      <c r="M61" s="25"/>
    </row>
    <row r="62" spans="1:13" ht="19.5" customHeight="1">
      <c r="A62" s="23"/>
      <c r="B62" s="23"/>
      <c r="C62" s="24"/>
      <c r="D62" s="34" t="s">
        <v>13</v>
      </c>
      <c r="E62" s="32"/>
      <c r="F62" s="48"/>
      <c r="G62" s="48"/>
      <c r="H62" s="47"/>
      <c r="I62" s="32"/>
      <c r="J62" s="32"/>
      <c r="K62" s="25"/>
      <c r="L62" s="25"/>
      <c r="M62" s="25"/>
    </row>
    <row r="63" spans="1:13" ht="19.5" customHeight="1">
      <c r="A63" s="27"/>
      <c r="B63" s="27"/>
      <c r="C63" s="28"/>
      <c r="D63" s="22" t="s">
        <v>14</v>
      </c>
      <c r="E63" s="25">
        <f>SUM(E60,E61)-E62</f>
        <v>115300</v>
      </c>
      <c r="F63" s="47">
        <f>SUM(F60,F61)-F62</f>
        <v>115300</v>
      </c>
      <c r="G63" s="47"/>
      <c r="H63" s="47"/>
      <c r="I63" s="25">
        <f>SUM(I60,I61)-I62</f>
        <v>115300</v>
      </c>
      <c r="J63" s="25"/>
      <c r="K63" s="25">
        <f>SUM(K60,K61)-K62</f>
        <v>115300</v>
      </c>
      <c r="L63" s="25"/>
      <c r="M63" s="25"/>
    </row>
    <row r="64" spans="1:13" ht="19.5" customHeight="1">
      <c r="A64" s="6"/>
      <c r="B64" s="29" t="s">
        <v>56</v>
      </c>
      <c r="C64" s="105" t="s">
        <v>57</v>
      </c>
      <c r="D64" s="34" t="s">
        <v>8</v>
      </c>
      <c r="E64" s="32">
        <f>SUM(I64,M64)</f>
        <v>7000</v>
      </c>
      <c r="F64" s="48">
        <v>2000</v>
      </c>
      <c r="G64" s="48"/>
      <c r="H64" s="47"/>
      <c r="I64" s="32">
        <f>SUM(J64,K64,L64)</f>
        <v>7000</v>
      </c>
      <c r="J64" s="32"/>
      <c r="K64" s="25">
        <v>7000</v>
      </c>
      <c r="L64" s="25"/>
      <c r="M64" s="25"/>
    </row>
    <row r="65" spans="1:13" ht="19.5" customHeight="1">
      <c r="A65" s="23"/>
      <c r="B65" s="23"/>
      <c r="C65" s="106"/>
      <c r="D65" s="34" t="s">
        <v>9</v>
      </c>
      <c r="E65" s="32"/>
      <c r="F65" s="48"/>
      <c r="G65" s="48"/>
      <c r="H65" s="47"/>
      <c r="I65" s="32"/>
      <c r="J65" s="32"/>
      <c r="K65" s="25"/>
      <c r="L65" s="25"/>
      <c r="M65" s="25"/>
    </row>
    <row r="66" spans="1:13" ht="19.5" customHeight="1">
      <c r="A66" s="23"/>
      <c r="B66" s="23"/>
      <c r="C66" s="24"/>
      <c r="D66" s="34" t="s">
        <v>13</v>
      </c>
      <c r="E66" s="32"/>
      <c r="F66" s="48"/>
      <c r="G66" s="48"/>
      <c r="H66" s="47"/>
      <c r="I66" s="32"/>
      <c r="J66" s="32"/>
      <c r="K66" s="25"/>
      <c r="L66" s="25"/>
      <c r="M66" s="25"/>
    </row>
    <row r="67" spans="1:13" ht="19.5" customHeight="1">
      <c r="A67" s="23"/>
      <c r="B67" s="23"/>
      <c r="C67" s="24"/>
      <c r="D67" s="34" t="s">
        <v>14</v>
      </c>
      <c r="E67" s="32">
        <f>SUM(E64,E65)-E66</f>
        <v>7000</v>
      </c>
      <c r="F67" s="48">
        <f>SUM(F64,F65)-F66</f>
        <v>2000</v>
      </c>
      <c r="G67" s="48"/>
      <c r="H67" s="48"/>
      <c r="I67" s="32">
        <f>SUM(I64,I65)-I66</f>
        <v>7000</v>
      </c>
      <c r="J67" s="32"/>
      <c r="K67" s="32">
        <f>SUM(K64,K65)-K66</f>
        <v>7000</v>
      </c>
      <c r="L67" s="25"/>
      <c r="M67" s="25"/>
    </row>
    <row r="68" spans="1:13" ht="19.5" customHeight="1">
      <c r="A68" s="6"/>
      <c r="B68" s="29" t="s">
        <v>58</v>
      </c>
      <c r="C68" s="13" t="s">
        <v>59</v>
      </c>
      <c r="D68" s="34" t="s">
        <v>8</v>
      </c>
      <c r="E68" s="32">
        <f>SUM(I68,M68)</f>
        <v>90000</v>
      </c>
      <c r="F68" s="48">
        <v>86000</v>
      </c>
      <c r="G68" s="48"/>
      <c r="H68" s="47"/>
      <c r="I68" s="32">
        <f>SUM(K68,J68)</f>
        <v>90000</v>
      </c>
      <c r="J68" s="32">
        <v>84712</v>
      </c>
      <c r="K68" s="25">
        <v>5288</v>
      </c>
      <c r="L68" s="25"/>
      <c r="M68" s="25"/>
    </row>
    <row r="69" spans="1:13" ht="19.5" customHeight="1">
      <c r="A69" s="23"/>
      <c r="B69" s="23"/>
      <c r="C69" s="24"/>
      <c r="D69" s="34" t="s">
        <v>9</v>
      </c>
      <c r="E69" s="32"/>
      <c r="F69" s="48"/>
      <c r="G69" s="48"/>
      <c r="H69" s="47"/>
      <c r="I69" s="32"/>
      <c r="J69" s="32"/>
      <c r="K69" s="25"/>
      <c r="L69" s="25"/>
      <c r="M69" s="25"/>
    </row>
    <row r="70" spans="1:13" ht="19.5" customHeight="1">
      <c r="A70" s="23"/>
      <c r="B70" s="23"/>
      <c r="C70" s="24"/>
      <c r="D70" s="34" t="s">
        <v>13</v>
      </c>
      <c r="E70" s="32"/>
      <c r="F70" s="48"/>
      <c r="G70" s="48"/>
      <c r="H70" s="47"/>
      <c r="I70" s="32"/>
      <c r="J70" s="32"/>
      <c r="K70" s="25"/>
      <c r="L70" s="25"/>
      <c r="M70" s="25"/>
    </row>
    <row r="71" spans="1:13" ht="19.5" customHeight="1">
      <c r="A71" s="23"/>
      <c r="B71" s="23"/>
      <c r="C71" s="24"/>
      <c r="D71" s="34" t="s">
        <v>14</v>
      </c>
      <c r="E71" s="32">
        <f>SUM(E68,E69)-E70</f>
        <v>90000</v>
      </c>
      <c r="F71" s="48">
        <f>SUM(F68,F69)-F70</f>
        <v>86000</v>
      </c>
      <c r="G71" s="48"/>
      <c r="H71" s="48"/>
      <c r="I71" s="32">
        <f>SUM(I68,I69)-I70</f>
        <v>90000</v>
      </c>
      <c r="J71" s="32">
        <f>SUM(J68,J69)-J70</f>
        <v>84712</v>
      </c>
      <c r="K71" s="32">
        <f>SUM(K68,K69)-K70</f>
        <v>5288</v>
      </c>
      <c r="L71" s="25"/>
      <c r="M71" s="25"/>
    </row>
    <row r="72" spans="1:13" ht="19.5" customHeight="1">
      <c r="A72" s="8" t="s">
        <v>60</v>
      </c>
      <c r="B72" s="29"/>
      <c r="C72" s="11" t="s">
        <v>61</v>
      </c>
      <c r="D72" s="34" t="s">
        <v>8</v>
      </c>
      <c r="E72" s="17">
        <f>SUM(E76,E80,E84,E88,E92)</f>
        <v>4023270</v>
      </c>
      <c r="F72" s="17">
        <f>SUM(F76,F80,F84,F88,F92)</f>
        <v>168300</v>
      </c>
      <c r="G72" s="17"/>
      <c r="H72" s="17">
        <f>SUM(H76,H80,H84,H88,H92)</f>
        <v>19310</v>
      </c>
      <c r="I72" s="17">
        <f>SUM(I76,I80,I84,I88,I92)</f>
        <v>4007970</v>
      </c>
      <c r="J72" s="17">
        <f>SUM(J76,J80,J84,J88,J92)</f>
        <v>2334139</v>
      </c>
      <c r="K72" s="17">
        <f>SUM(K76,K80,K84,K88,K92)</f>
        <v>1673831</v>
      </c>
      <c r="L72" s="17"/>
      <c r="M72" s="17">
        <f>SUM(M76,M80,M84,M88,M92)</f>
        <v>15300</v>
      </c>
    </row>
    <row r="73" spans="1:13" ht="19.5" customHeight="1">
      <c r="A73" s="23"/>
      <c r="B73" s="23"/>
      <c r="C73" s="24"/>
      <c r="D73" s="34" t="s">
        <v>9</v>
      </c>
      <c r="E73" s="17"/>
      <c r="F73" s="17"/>
      <c r="G73" s="17"/>
      <c r="H73" s="16"/>
      <c r="I73" s="17"/>
      <c r="J73" s="17"/>
      <c r="K73" s="17"/>
      <c r="L73" s="16"/>
      <c r="M73" s="16"/>
    </row>
    <row r="74" spans="1:13" ht="19.5" customHeight="1">
      <c r="A74" s="23"/>
      <c r="B74" s="23"/>
      <c r="C74" s="24"/>
      <c r="D74" s="34" t="s">
        <v>13</v>
      </c>
      <c r="E74" s="17">
        <f>SUM(E78,E82,E86,E90,E94)</f>
        <v>34342</v>
      </c>
      <c r="F74" s="17"/>
      <c r="G74" s="17"/>
      <c r="H74" s="17"/>
      <c r="I74" s="17">
        <f>SUM(I78,I82,I86,I90,I94)</f>
        <v>34342</v>
      </c>
      <c r="J74" s="17"/>
      <c r="K74" s="17">
        <f>SUM(K78,K82,K86,K90,K94)</f>
        <v>34342</v>
      </c>
      <c r="L74" s="17"/>
      <c r="M74" s="17"/>
    </row>
    <row r="75" spans="1:13" ht="19.5" customHeight="1">
      <c r="A75" s="23"/>
      <c r="B75" s="23"/>
      <c r="C75" s="24"/>
      <c r="D75" s="34" t="s">
        <v>14</v>
      </c>
      <c r="E75" s="17">
        <f>SUM(I75,M75)</f>
        <v>3988928</v>
      </c>
      <c r="F75" s="17">
        <f>SUM(F79,F83,F87,F91,F95)</f>
        <v>168300</v>
      </c>
      <c r="G75" s="17"/>
      <c r="H75" s="17">
        <f>SUM(H72:H73)-H74</f>
        <v>19310</v>
      </c>
      <c r="I75" s="17">
        <f>SUM(I79,I83,I87,I91,I95)</f>
        <v>3973628</v>
      </c>
      <c r="J75" s="17">
        <f>SUM(J79,J83,J87,J91)</f>
        <v>2334139</v>
      </c>
      <c r="K75" s="17">
        <f>SUM(K72:K73)-K74</f>
        <v>1639489</v>
      </c>
      <c r="L75" s="17"/>
      <c r="M75" s="17">
        <f>SUM(M79,M83,M87,M91)</f>
        <v>15300</v>
      </c>
    </row>
    <row r="76" spans="1:13" ht="19.5" customHeight="1">
      <c r="A76" s="6"/>
      <c r="B76" s="29" t="s">
        <v>62</v>
      </c>
      <c r="C76" s="13" t="s">
        <v>63</v>
      </c>
      <c r="D76" s="34" t="s">
        <v>8</v>
      </c>
      <c r="E76" s="32">
        <f>SUM(I76,M76)</f>
        <v>156610</v>
      </c>
      <c r="F76" s="48">
        <v>145300</v>
      </c>
      <c r="G76" s="48"/>
      <c r="H76" s="47">
        <v>11310</v>
      </c>
      <c r="I76" s="32">
        <f>SUM(J76,K76,L76)</f>
        <v>156610</v>
      </c>
      <c r="J76" s="32">
        <v>156610</v>
      </c>
      <c r="K76" s="25"/>
      <c r="L76" s="25"/>
      <c r="M76" s="25"/>
    </row>
    <row r="77" spans="1:13" ht="19.5" customHeight="1">
      <c r="A77" s="23"/>
      <c r="B77" s="23"/>
      <c r="C77" s="24"/>
      <c r="D77" s="34" t="s">
        <v>9</v>
      </c>
      <c r="E77" s="32"/>
      <c r="F77" s="48"/>
      <c r="G77" s="48"/>
      <c r="H77" s="47"/>
      <c r="I77" s="32"/>
      <c r="J77" s="32"/>
      <c r="K77" s="25"/>
      <c r="L77" s="25"/>
      <c r="M77" s="25"/>
    </row>
    <row r="78" spans="1:13" ht="19.5" customHeight="1">
      <c r="A78" s="23"/>
      <c r="B78" s="23"/>
      <c r="C78" s="24"/>
      <c r="D78" s="34" t="s">
        <v>13</v>
      </c>
      <c r="E78" s="32"/>
      <c r="F78" s="48"/>
      <c r="G78" s="48"/>
      <c r="H78" s="47"/>
      <c r="I78" s="32"/>
      <c r="J78" s="32"/>
      <c r="K78" s="25"/>
      <c r="L78" s="25"/>
      <c r="M78" s="25"/>
    </row>
    <row r="79" spans="1:13" ht="19.5" customHeight="1">
      <c r="A79" s="23"/>
      <c r="B79" s="23"/>
      <c r="C79" s="24"/>
      <c r="D79" s="34" t="s">
        <v>14</v>
      </c>
      <c r="E79" s="32">
        <f>SUM(I79,M79)</f>
        <v>156610</v>
      </c>
      <c r="F79" s="47">
        <f>SUM(F76,F77)-F78</f>
        <v>145300</v>
      </c>
      <c r="G79" s="47"/>
      <c r="H79" s="47">
        <v>11310</v>
      </c>
      <c r="I79" s="32">
        <f>SUM(I76,I77)-I78</f>
        <v>156610</v>
      </c>
      <c r="J79" s="25">
        <f>SUM(J76,J77)-J78</f>
        <v>156610</v>
      </c>
      <c r="K79" s="32"/>
      <c r="L79" s="32"/>
      <c r="M79" s="25"/>
    </row>
    <row r="80" spans="1:13" ht="19.5" customHeight="1">
      <c r="A80" s="6"/>
      <c r="B80" s="29" t="s">
        <v>64</v>
      </c>
      <c r="C80" s="13" t="s">
        <v>65</v>
      </c>
      <c r="D80" s="34" t="s">
        <v>8</v>
      </c>
      <c r="E80" s="32">
        <f>SUM(M80,I80)</f>
        <v>255358</v>
      </c>
      <c r="F80" s="48"/>
      <c r="G80" s="48"/>
      <c r="H80" s="48"/>
      <c r="I80" s="32">
        <f>SUM(J80,K80,L80)</f>
        <v>255358</v>
      </c>
      <c r="J80" s="32"/>
      <c r="K80" s="32">
        <v>255358</v>
      </c>
      <c r="L80" s="32"/>
      <c r="M80" s="25"/>
    </row>
    <row r="81" spans="1:13" ht="19.5" customHeight="1">
      <c r="A81" s="23"/>
      <c r="B81" s="23"/>
      <c r="C81" s="24"/>
      <c r="D81" s="34" t="s">
        <v>9</v>
      </c>
      <c r="E81" s="32"/>
      <c r="F81" s="48"/>
      <c r="G81" s="48"/>
      <c r="H81" s="48"/>
      <c r="I81" s="32"/>
      <c r="J81" s="32"/>
      <c r="K81" s="32"/>
      <c r="L81" s="32"/>
      <c r="M81" s="25"/>
    </row>
    <row r="82" spans="1:13" ht="19.5" customHeight="1">
      <c r="A82" s="23"/>
      <c r="B82" s="23"/>
      <c r="C82" s="24"/>
      <c r="D82" s="34" t="s">
        <v>13</v>
      </c>
      <c r="E82" s="32"/>
      <c r="F82" s="48"/>
      <c r="G82" s="48"/>
      <c r="H82" s="48"/>
      <c r="I82" s="32"/>
      <c r="J82" s="32"/>
      <c r="K82" s="32"/>
      <c r="L82" s="32"/>
      <c r="M82" s="25"/>
    </row>
    <row r="83" spans="1:13" ht="19.5" customHeight="1">
      <c r="A83" s="23"/>
      <c r="B83" s="23"/>
      <c r="C83" s="24"/>
      <c r="D83" s="34" t="s">
        <v>14</v>
      </c>
      <c r="E83" s="32">
        <f>SUM(M83,I83)</f>
        <v>255358</v>
      </c>
      <c r="F83" s="48"/>
      <c r="G83" s="48"/>
      <c r="H83" s="48"/>
      <c r="I83" s="32">
        <f>SUM(I80,I81)-I82</f>
        <v>255358</v>
      </c>
      <c r="J83" s="32"/>
      <c r="K83" s="32">
        <f>SUM(K80,K81)-K82</f>
        <v>255358</v>
      </c>
      <c r="L83" s="32"/>
      <c r="M83" s="25"/>
    </row>
    <row r="84" spans="1:13" ht="19.5" customHeight="1">
      <c r="A84" s="6"/>
      <c r="B84" s="29" t="s">
        <v>66</v>
      </c>
      <c r="C84" s="13" t="s">
        <v>67</v>
      </c>
      <c r="D84" s="34" t="s">
        <v>8</v>
      </c>
      <c r="E84" s="32">
        <f>SUM(I84,M84)</f>
        <v>3560302</v>
      </c>
      <c r="F84" s="48"/>
      <c r="G84" s="48"/>
      <c r="H84" s="48"/>
      <c r="I84" s="32">
        <f>SUM(J84,K84)</f>
        <v>3545002</v>
      </c>
      <c r="J84" s="32">
        <v>2168564</v>
      </c>
      <c r="K84" s="32">
        <v>1376438</v>
      </c>
      <c r="L84" s="32"/>
      <c r="M84" s="25">
        <v>15300</v>
      </c>
    </row>
    <row r="85" spans="1:13" ht="19.5" customHeight="1">
      <c r="A85" s="23"/>
      <c r="B85" s="23"/>
      <c r="C85" s="24"/>
      <c r="D85" s="34" t="s">
        <v>9</v>
      </c>
      <c r="E85" s="32"/>
      <c r="F85" s="48"/>
      <c r="G85" s="48"/>
      <c r="H85" s="48"/>
      <c r="I85" s="32"/>
      <c r="J85" s="32"/>
      <c r="K85" s="32"/>
      <c r="L85" s="32"/>
      <c r="M85" s="25"/>
    </row>
    <row r="86" spans="1:13" ht="19.5" customHeight="1">
      <c r="A86" s="23"/>
      <c r="B86" s="23"/>
      <c r="C86" s="24"/>
      <c r="D86" s="34" t="s">
        <v>13</v>
      </c>
      <c r="E86" s="32">
        <f>SUM(I86,M86)</f>
        <v>34342</v>
      </c>
      <c r="F86" s="48"/>
      <c r="G86" s="48"/>
      <c r="H86" s="48"/>
      <c r="I86" s="32">
        <f>SUM(J86,K86)</f>
        <v>34342</v>
      </c>
      <c r="J86" s="32"/>
      <c r="K86" s="32">
        <v>34342</v>
      </c>
      <c r="L86" s="32"/>
      <c r="M86" s="25"/>
    </row>
    <row r="87" spans="1:13" ht="19.5" customHeight="1">
      <c r="A87" s="23"/>
      <c r="B87" s="23"/>
      <c r="C87" s="24"/>
      <c r="D87" s="34" t="s">
        <v>14</v>
      </c>
      <c r="E87" s="32">
        <f>SUM(I87,M87)</f>
        <v>3525960</v>
      </c>
      <c r="F87" s="48"/>
      <c r="G87" s="48"/>
      <c r="H87" s="48"/>
      <c r="I87" s="32">
        <f>SUM(J87,K87)</f>
        <v>3510660</v>
      </c>
      <c r="J87" s="32">
        <f>SUM(J84,J85)-J86</f>
        <v>2168564</v>
      </c>
      <c r="K87" s="32">
        <f>SUM(K84,K85)-K86</f>
        <v>1342096</v>
      </c>
      <c r="L87" s="32"/>
      <c r="M87" s="25">
        <f>SUM(M84,M85)-M86</f>
        <v>15300</v>
      </c>
    </row>
    <row r="88" spans="1:13" ht="19.5" customHeight="1">
      <c r="A88" s="6"/>
      <c r="B88" s="29" t="s">
        <v>68</v>
      </c>
      <c r="C88" s="13" t="s">
        <v>69</v>
      </c>
      <c r="D88" s="34" t="s">
        <v>8</v>
      </c>
      <c r="E88" s="32">
        <f>SUM(I88,M88)</f>
        <v>31000</v>
      </c>
      <c r="F88" s="48">
        <v>23000</v>
      </c>
      <c r="G88" s="48"/>
      <c r="H88" s="48">
        <v>8000</v>
      </c>
      <c r="I88" s="32">
        <f>SUM(K88,J88)</f>
        <v>31000</v>
      </c>
      <c r="J88" s="32">
        <v>8965</v>
      </c>
      <c r="K88" s="32">
        <v>22035</v>
      </c>
      <c r="L88" s="32"/>
      <c r="M88" s="25"/>
    </row>
    <row r="89" spans="1:13" ht="19.5" customHeight="1">
      <c r="A89" s="23"/>
      <c r="B89" s="23"/>
      <c r="C89" s="24"/>
      <c r="D89" s="34" t="s">
        <v>9</v>
      </c>
      <c r="E89" s="32"/>
      <c r="F89" s="48"/>
      <c r="G89" s="48"/>
      <c r="H89" s="48"/>
      <c r="I89" s="32"/>
      <c r="J89" s="32"/>
      <c r="K89" s="32"/>
      <c r="L89" s="32"/>
      <c r="M89" s="25"/>
    </row>
    <row r="90" spans="1:13" ht="19.5" customHeight="1">
      <c r="A90" s="23"/>
      <c r="B90" s="23"/>
      <c r="C90" s="24"/>
      <c r="D90" s="34" t="s">
        <v>13</v>
      </c>
      <c r="E90" s="32"/>
      <c r="F90" s="48"/>
      <c r="G90" s="48"/>
      <c r="H90" s="48"/>
      <c r="I90" s="32"/>
      <c r="J90" s="32"/>
      <c r="K90" s="32"/>
      <c r="L90" s="32"/>
      <c r="M90" s="25"/>
    </row>
    <row r="91" spans="1:13" ht="19.5" customHeight="1">
      <c r="A91" s="23"/>
      <c r="B91" s="23"/>
      <c r="C91" s="24"/>
      <c r="D91" s="34" t="s">
        <v>14</v>
      </c>
      <c r="E91" s="32">
        <f>SUM(I91,M91)</f>
        <v>31000</v>
      </c>
      <c r="F91" s="48">
        <f>SUM(F88,F89)-F90</f>
        <v>23000</v>
      </c>
      <c r="G91" s="48"/>
      <c r="H91" s="48">
        <f>SUM(H88,H89)-H90</f>
        <v>8000</v>
      </c>
      <c r="I91" s="32">
        <f>SUM(I88,I89)-I90</f>
        <v>31000</v>
      </c>
      <c r="J91" s="32">
        <f>SUM(J88,J89)-J90</f>
        <v>8965</v>
      </c>
      <c r="K91" s="32">
        <f>SUM(K88,K89)-K90</f>
        <v>22035</v>
      </c>
      <c r="L91" s="32"/>
      <c r="M91" s="25"/>
    </row>
    <row r="92" spans="1:13" ht="19.5" customHeight="1">
      <c r="A92" s="6"/>
      <c r="B92" s="29" t="s">
        <v>143</v>
      </c>
      <c r="C92" s="13" t="s">
        <v>16</v>
      </c>
      <c r="D92" s="34" t="s">
        <v>8</v>
      </c>
      <c r="E92" s="32">
        <f>SUM(I92,M92)</f>
        <v>20000</v>
      </c>
      <c r="F92" s="48"/>
      <c r="G92" s="48"/>
      <c r="H92" s="48"/>
      <c r="I92" s="32">
        <f>SUM(K92,J92)</f>
        <v>20000</v>
      </c>
      <c r="J92" s="32"/>
      <c r="K92" s="32">
        <v>20000</v>
      </c>
      <c r="L92" s="32"/>
      <c r="M92" s="25"/>
    </row>
    <row r="93" spans="1:13" ht="19.5" customHeight="1">
      <c r="A93" s="23"/>
      <c r="B93" s="23"/>
      <c r="C93" s="24"/>
      <c r="D93" s="34" t="s">
        <v>9</v>
      </c>
      <c r="E93" s="32"/>
      <c r="F93" s="48"/>
      <c r="G93" s="48"/>
      <c r="H93" s="48"/>
      <c r="I93" s="32"/>
      <c r="J93" s="32"/>
      <c r="K93" s="32"/>
      <c r="L93" s="32"/>
      <c r="M93" s="25"/>
    </row>
    <row r="94" spans="1:13" ht="19.5" customHeight="1">
      <c r="A94" s="23"/>
      <c r="B94" s="23"/>
      <c r="C94" s="24"/>
      <c r="D94" s="34" t="s">
        <v>13</v>
      </c>
      <c r="E94" s="32"/>
      <c r="F94" s="48"/>
      <c r="G94" s="48"/>
      <c r="H94" s="48"/>
      <c r="I94" s="32"/>
      <c r="J94" s="32"/>
      <c r="K94" s="32"/>
      <c r="L94" s="32"/>
      <c r="M94" s="25"/>
    </row>
    <row r="95" spans="1:13" ht="19.5" customHeight="1">
      <c r="A95" s="27"/>
      <c r="B95" s="27"/>
      <c r="C95" s="28"/>
      <c r="D95" s="22" t="s">
        <v>14</v>
      </c>
      <c r="E95" s="25">
        <f>SUM(I95,M95)</f>
        <v>20000</v>
      </c>
      <c r="F95" s="47"/>
      <c r="G95" s="47"/>
      <c r="H95" s="47"/>
      <c r="I95" s="25">
        <f>SUM(I92,I93)-I94</f>
        <v>20000</v>
      </c>
      <c r="J95" s="25"/>
      <c r="K95" s="25">
        <f>SUM(K92,K93)-K94</f>
        <v>20000</v>
      </c>
      <c r="L95" s="25"/>
      <c r="M95" s="25"/>
    </row>
    <row r="96" spans="1:13" ht="19.5" customHeight="1">
      <c r="A96" s="8" t="s">
        <v>74</v>
      </c>
      <c r="B96" s="29"/>
      <c r="C96" s="107" t="s">
        <v>75</v>
      </c>
      <c r="D96" s="34" t="s">
        <v>8</v>
      </c>
      <c r="E96" s="17">
        <f>SUM(E100,E104,E108)</f>
        <v>7783800</v>
      </c>
      <c r="F96" s="17">
        <f>SUM(F100,F104,F108)</f>
        <v>7782000</v>
      </c>
      <c r="G96" s="17"/>
      <c r="H96" s="17"/>
      <c r="I96" s="17">
        <f>SUM(I100,I104,I108)</f>
        <v>7783800</v>
      </c>
      <c r="J96" s="17">
        <f>SUM(J100,J104,J108)</f>
        <v>6007852</v>
      </c>
      <c r="K96" s="17">
        <f>SUM(K100,K104,K108)</f>
        <v>1775948</v>
      </c>
      <c r="L96" s="17"/>
      <c r="M96" s="17"/>
    </row>
    <row r="97" spans="1:13" ht="19.5" customHeight="1">
      <c r="A97" s="23"/>
      <c r="B97" s="23"/>
      <c r="C97" s="108"/>
      <c r="D97" s="34" t="s">
        <v>9</v>
      </c>
      <c r="E97" s="17"/>
      <c r="F97" s="17"/>
      <c r="G97" s="17"/>
      <c r="H97" s="17"/>
      <c r="I97" s="17"/>
      <c r="J97" s="17"/>
      <c r="K97" s="17"/>
      <c r="L97" s="17"/>
      <c r="M97" s="16"/>
    </row>
    <row r="98" spans="1:13" ht="19.5" customHeight="1">
      <c r="A98" s="23"/>
      <c r="B98" s="23"/>
      <c r="C98" s="24"/>
      <c r="D98" s="34" t="s">
        <v>13</v>
      </c>
      <c r="E98" s="17">
        <f aca="true" t="shared" si="1" ref="E98:K99">SUM(E102,E106,E110)</f>
        <v>6135300</v>
      </c>
      <c r="F98" s="17">
        <f>SUM(F102,F106,F110)</f>
        <v>6135000</v>
      </c>
      <c r="G98" s="17"/>
      <c r="H98" s="17"/>
      <c r="I98" s="17">
        <f t="shared" si="1"/>
        <v>6135300</v>
      </c>
      <c r="J98" s="17">
        <f t="shared" si="1"/>
        <v>4678000</v>
      </c>
      <c r="K98" s="17">
        <f t="shared" si="1"/>
        <v>1457300</v>
      </c>
      <c r="L98" s="17"/>
      <c r="M98" s="17"/>
    </row>
    <row r="99" spans="1:13" ht="19.5" customHeight="1">
      <c r="A99" s="23"/>
      <c r="B99" s="23"/>
      <c r="C99" s="24"/>
      <c r="D99" s="34" t="s">
        <v>14</v>
      </c>
      <c r="E99" s="17">
        <f t="shared" si="1"/>
        <v>1648500</v>
      </c>
      <c r="F99" s="17">
        <f>SUM(F103,F107,F111)</f>
        <v>1647000</v>
      </c>
      <c r="G99" s="17"/>
      <c r="H99" s="17"/>
      <c r="I99" s="17">
        <f t="shared" si="1"/>
        <v>1648500</v>
      </c>
      <c r="J99" s="17">
        <f t="shared" si="1"/>
        <v>1329852</v>
      </c>
      <c r="K99" s="17">
        <f t="shared" si="1"/>
        <v>318648</v>
      </c>
      <c r="L99" s="17"/>
      <c r="M99" s="17"/>
    </row>
    <row r="100" spans="1:13" ht="19.5" customHeight="1">
      <c r="A100" s="6"/>
      <c r="B100" s="29" t="s">
        <v>76</v>
      </c>
      <c r="C100" s="13" t="s">
        <v>77</v>
      </c>
      <c r="D100" s="34" t="s">
        <v>8</v>
      </c>
      <c r="E100" s="32">
        <f>SUM(I100,M100)</f>
        <v>6135300</v>
      </c>
      <c r="F100" s="48">
        <v>6135000</v>
      </c>
      <c r="G100" s="48"/>
      <c r="H100" s="48"/>
      <c r="I100" s="32">
        <f>SUM(K100,J100)</f>
        <v>6135300</v>
      </c>
      <c r="J100" s="32">
        <v>4678000</v>
      </c>
      <c r="K100" s="32">
        <v>1457300</v>
      </c>
      <c r="L100" s="32"/>
      <c r="M100" s="25"/>
    </row>
    <row r="101" spans="1:13" ht="19.5" customHeight="1">
      <c r="A101" s="23"/>
      <c r="B101" s="23"/>
      <c r="C101" s="24"/>
      <c r="D101" s="34" t="s">
        <v>9</v>
      </c>
      <c r="E101" s="32"/>
      <c r="F101" s="48"/>
      <c r="G101" s="48"/>
      <c r="H101" s="48"/>
      <c r="I101" s="32"/>
      <c r="J101" s="32"/>
      <c r="K101" s="32"/>
      <c r="L101" s="32"/>
      <c r="M101" s="25"/>
    </row>
    <row r="102" spans="1:13" ht="19.5" customHeight="1">
      <c r="A102" s="23"/>
      <c r="B102" s="23"/>
      <c r="C102" s="24"/>
      <c r="D102" s="34" t="s">
        <v>13</v>
      </c>
      <c r="E102" s="32">
        <f>SUM(I102,M102)</f>
        <v>6135300</v>
      </c>
      <c r="F102" s="48">
        <v>6135000</v>
      </c>
      <c r="G102" s="48"/>
      <c r="H102" s="48"/>
      <c r="I102" s="32">
        <f>SUM(K102,J102)</f>
        <v>6135300</v>
      </c>
      <c r="J102" s="32">
        <v>4678000</v>
      </c>
      <c r="K102" s="32">
        <v>1457300</v>
      </c>
      <c r="L102" s="32"/>
      <c r="M102" s="25"/>
    </row>
    <row r="103" spans="1:13" ht="19.5" customHeight="1">
      <c r="A103" s="23"/>
      <c r="B103" s="23"/>
      <c r="C103" s="24"/>
      <c r="D103" s="34" t="s">
        <v>14</v>
      </c>
      <c r="E103" s="32">
        <f>SUM(I103,M103)</f>
        <v>0</v>
      </c>
      <c r="F103" s="48">
        <f>SUM(F100,F101)-F102</f>
        <v>0</v>
      </c>
      <c r="G103" s="48"/>
      <c r="H103" s="48"/>
      <c r="I103" s="32">
        <f>SUM(I100,I101)-I102</f>
        <v>0</v>
      </c>
      <c r="J103" s="32">
        <f>SUM(J100,J101)-J102</f>
        <v>0</v>
      </c>
      <c r="K103" s="32">
        <f>SUM(K100,K101)-K102</f>
        <v>0</v>
      </c>
      <c r="L103" s="32"/>
      <c r="M103" s="25"/>
    </row>
    <row r="104" spans="1:13" ht="19.5" customHeight="1">
      <c r="A104" s="6"/>
      <c r="B104" s="29" t="s">
        <v>78</v>
      </c>
      <c r="C104" s="105" t="s">
        <v>79</v>
      </c>
      <c r="D104" s="34" t="s">
        <v>8</v>
      </c>
      <c r="E104" s="32">
        <f>SUM(I104,M104)</f>
        <v>1647600</v>
      </c>
      <c r="F104" s="48">
        <v>1647000</v>
      </c>
      <c r="G104" s="48"/>
      <c r="H104" s="48"/>
      <c r="I104" s="32">
        <f>SUM(K104,J104)</f>
        <v>1647600</v>
      </c>
      <c r="J104" s="32">
        <v>1329852</v>
      </c>
      <c r="K104" s="32">
        <v>317748</v>
      </c>
      <c r="L104" s="32"/>
      <c r="M104" s="25"/>
    </row>
    <row r="105" spans="1:13" ht="19.5" customHeight="1">
      <c r="A105" s="23"/>
      <c r="B105" s="23"/>
      <c r="C105" s="106"/>
      <c r="D105" s="34" t="s">
        <v>9</v>
      </c>
      <c r="E105" s="32"/>
      <c r="F105" s="48"/>
      <c r="G105" s="48"/>
      <c r="H105" s="48"/>
      <c r="I105" s="32"/>
      <c r="J105" s="32"/>
      <c r="K105" s="32"/>
      <c r="L105" s="32"/>
      <c r="M105" s="25"/>
    </row>
    <row r="106" spans="1:13" ht="19.5" customHeight="1">
      <c r="A106" s="23"/>
      <c r="B106" s="23"/>
      <c r="C106" s="24"/>
      <c r="D106" s="34" t="s">
        <v>13</v>
      </c>
      <c r="E106" s="32"/>
      <c r="F106" s="48"/>
      <c r="G106" s="48"/>
      <c r="H106" s="48"/>
      <c r="I106" s="32"/>
      <c r="J106" s="32"/>
      <c r="K106" s="32"/>
      <c r="L106" s="32"/>
      <c r="M106" s="25"/>
    </row>
    <row r="107" spans="1:13" ht="19.5" customHeight="1">
      <c r="A107" s="23"/>
      <c r="B107" s="23"/>
      <c r="C107" s="24"/>
      <c r="D107" s="34" t="s">
        <v>14</v>
      </c>
      <c r="E107" s="32">
        <f>SUM(E104,E105)-E106</f>
        <v>1647600</v>
      </c>
      <c r="F107" s="48">
        <f>SUM(F104,F105)-F106</f>
        <v>1647000</v>
      </c>
      <c r="G107" s="48"/>
      <c r="H107" s="48"/>
      <c r="I107" s="32">
        <f>SUM(I104,I105)-I106</f>
        <v>1647600</v>
      </c>
      <c r="J107" s="32">
        <f>SUM(J104,J105)-J106</f>
        <v>1329852</v>
      </c>
      <c r="K107" s="32">
        <f>SUM(K104,K105)-K106</f>
        <v>317748</v>
      </c>
      <c r="L107" s="32"/>
      <c r="M107" s="25"/>
    </row>
    <row r="108" spans="1:13" ht="19.5" customHeight="1">
      <c r="A108" s="6"/>
      <c r="B108" s="29" t="s">
        <v>80</v>
      </c>
      <c r="C108" s="13" t="s">
        <v>16</v>
      </c>
      <c r="D108" s="34" t="s">
        <v>8</v>
      </c>
      <c r="E108" s="32">
        <f>SUM(I108,M108)</f>
        <v>900</v>
      </c>
      <c r="F108" s="48"/>
      <c r="G108" s="48"/>
      <c r="H108" s="48"/>
      <c r="I108" s="32">
        <f>SUM(J108,K108,L108)</f>
        <v>900</v>
      </c>
      <c r="J108" s="32"/>
      <c r="K108" s="32">
        <v>900</v>
      </c>
      <c r="L108" s="32"/>
      <c r="M108" s="25"/>
    </row>
    <row r="109" spans="1:13" ht="19.5" customHeight="1">
      <c r="A109" s="23"/>
      <c r="B109" s="23"/>
      <c r="C109" s="24"/>
      <c r="D109" s="34" t="s">
        <v>9</v>
      </c>
      <c r="E109" s="32"/>
      <c r="F109" s="48"/>
      <c r="G109" s="48"/>
      <c r="H109" s="48"/>
      <c r="I109" s="32"/>
      <c r="J109" s="32"/>
      <c r="K109" s="32"/>
      <c r="L109" s="32"/>
      <c r="M109" s="25"/>
    </row>
    <row r="110" spans="1:13" ht="19.5" customHeight="1">
      <c r="A110" s="23"/>
      <c r="B110" s="23"/>
      <c r="C110" s="24"/>
      <c r="D110" s="34" t="s">
        <v>13</v>
      </c>
      <c r="E110" s="32"/>
      <c r="F110" s="48"/>
      <c r="G110" s="48"/>
      <c r="H110" s="48"/>
      <c r="I110" s="32"/>
      <c r="J110" s="32"/>
      <c r="K110" s="32"/>
      <c r="L110" s="32"/>
      <c r="M110" s="25"/>
    </row>
    <row r="111" spans="1:13" ht="19.5" customHeight="1">
      <c r="A111" s="27"/>
      <c r="B111" s="27"/>
      <c r="C111" s="28"/>
      <c r="D111" s="22" t="s">
        <v>14</v>
      </c>
      <c r="E111" s="25">
        <f>SUM(I111,M111)</f>
        <v>900</v>
      </c>
      <c r="F111" s="47"/>
      <c r="G111" s="47"/>
      <c r="H111" s="47"/>
      <c r="I111" s="25">
        <f>SUM(I108,I109)-I110</f>
        <v>900</v>
      </c>
      <c r="J111" s="25"/>
      <c r="K111" s="25">
        <f>SUM(K108,K109)-K110</f>
        <v>900</v>
      </c>
      <c r="L111" s="25"/>
      <c r="M111" s="25"/>
    </row>
    <row r="112" spans="1:13" ht="19.5" customHeight="1">
      <c r="A112" s="8" t="s">
        <v>81</v>
      </c>
      <c r="B112" s="29"/>
      <c r="C112" s="11" t="s">
        <v>82</v>
      </c>
      <c r="D112" s="33" t="s">
        <v>8</v>
      </c>
      <c r="E112" s="17">
        <f>SUM(E116)</f>
        <v>458107</v>
      </c>
      <c r="F112" s="17"/>
      <c r="G112" s="17"/>
      <c r="H112" s="17"/>
      <c r="I112" s="17">
        <f>SUM(I116)</f>
        <v>458107</v>
      </c>
      <c r="J112" s="17"/>
      <c r="K112" s="17">
        <f>SUM(K116)</f>
        <v>458107</v>
      </c>
      <c r="L112" s="17"/>
      <c r="M112" s="17"/>
    </row>
    <row r="113" spans="1:13" ht="19.5" customHeight="1">
      <c r="A113" s="23"/>
      <c r="B113" s="23"/>
      <c r="C113" s="24"/>
      <c r="D113" s="34" t="s">
        <v>9</v>
      </c>
      <c r="E113" s="17"/>
      <c r="F113" s="17"/>
      <c r="G113" s="17"/>
      <c r="H113" s="17"/>
      <c r="I113" s="17"/>
      <c r="J113" s="17"/>
      <c r="K113" s="17"/>
      <c r="L113" s="17"/>
      <c r="M113" s="16"/>
    </row>
    <row r="114" spans="1:13" ht="19.5" customHeight="1">
      <c r="A114" s="23"/>
      <c r="B114" s="23"/>
      <c r="C114" s="24"/>
      <c r="D114" s="34" t="s">
        <v>13</v>
      </c>
      <c r="E114" s="17"/>
      <c r="F114" s="17"/>
      <c r="G114" s="17"/>
      <c r="H114" s="17"/>
      <c r="I114" s="17"/>
      <c r="J114" s="17"/>
      <c r="K114" s="17"/>
      <c r="L114" s="17"/>
      <c r="M114" s="16"/>
    </row>
    <row r="115" spans="1:13" ht="19.5" customHeight="1">
      <c r="A115" s="23"/>
      <c r="B115" s="23"/>
      <c r="C115" s="24"/>
      <c r="D115" s="34" t="s">
        <v>14</v>
      </c>
      <c r="E115" s="17">
        <f>SUM(E119)</f>
        <v>458107</v>
      </c>
      <c r="F115" s="17"/>
      <c r="G115" s="17"/>
      <c r="H115" s="17"/>
      <c r="I115" s="17">
        <f>SUM(I119)</f>
        <v>458107</v>
      </c>
      <c r="J115" s="17"/>
      <c r="K115" s="17">
        <f>SUM(K119)</f>
        <v>458107</v>
      </c>
      <c r="L115" s="17"/>
      <c r="M115" s="16"/>
    </row>
    <row r="116" spans="1:13" ht="19.5" customHeight="1">
      <c r="A116" s="6"/>
      <c r="B116" s="29" t="s">
        <v>83</v>
      </c>
      <c r="C116" s="105" t="s">
        <v>150</v>
      </c>
      <c r="D116" s="34" t="s">
        <v>8</v>
      </c>
      <c r="E116" s="32">
        <f>SUM(I116,M116)</f>
        <v>458107</v>
      </c>
      <c r="F116" s="48"/>
      <c r="G116" s="48"/>
      <c r="H116" s="48"/>
      <c r="I116" s="32">
        <f>SUM(K116,J116)</f>
        <v>458107</v>
      </c>
      <c r="J116" s="32"/>
      <c r="K116" s="32">
        <v>458107</v>
      </c>
      <c r="L116" s="32"/>
      <c r="M116" s="25"/>
    </row>
    <row r="117" spans="1:13" ht="19.5" customHeight="1">
      <c r="A117" s="23"/>
      <c r="B117" s="23"/>
      <c r="C117" s="106"/>
      <c r="D117" s="34" t="s">
        <v>9</v>
      </c>
      <c r="E117" s="32"/>
      <c r="F117" s="48"/>
      <c r="G117" s="48"/>
      <c r="H117" s="48"/>
      <c r="I117" s="32"/>
      <c r="J117" s="32"/>
      <c r="K117" s="32"/>
      <c r="L117" s="32"/>
      <c r="M117" s="25"/>
    </row>
    <row r="118" spans="1:13" ht="19.5" customHeight="1">
      <c r="A118" s="23"/>
      <c r="B118" s="23"/>
      <c r="C118" s="106"/>
      <c r="D118" s="34" t="s">
        <v>13</v>
      </c>
      <c r="E118" s="32"/>
      <c r="F118" s="48"/>
      <c r="G118" s="48"/>
      <c r="H118" s="48"/>
      <c r="I118" s="32"/>
      <c r="J118" s="32"/>
      <c r="K118" s="32"/>
      <c r="L118" s="32"/>
      <c r="M118" s="25"/>
    </row>
    <row r="119" spans="1:13" ht="19.5" customHeight="1">
      <c r="A119" s="23"/>
      <c r="B119" s="23"/>
      <c r="C119" s="24"/>
      <c r="D119" s="34" t="s">
        <v>14</v>
      </c>
      <c r="E119" s="32">
        <f>SUM(E116,E117)-E118</f>
        <v>458107</v>
      </c>
      <c r="F119" s="48"/>
      <c r="G119" s="48"/>
      <c r="H119" s="48"/>
      <c r="I119" s="32">
        <f>SUM(I116,I117)-I118</f>
        <v>458107</v>
      </c>
      <c r="J119" s="32"/>
      <c r="K119" s="32">
        <f>SUM(K116,K117)-K118</f>
        <v>458107</v>
      </c>
      <c r="L119" s="32"/>
      <c r="M119" s="25"/>
    </row>
    <row r="120" spans="1:13" ht="19.5" customHeight="1">
      <c r="A120" s="6" t="s">
        <v>84</v>
      </c>
      <c r="B120" s="29"/>
      <c r="C120" s="15" t="s">
        <v>85</v>
      </c>
      <c r="D120" s="34" t="s">
        <v>8</v>
      </c>
      <c r="E120" s="17">
        <f>SUM(E124)</f>
        <v>93449</v>
      </c>
      <c r="F120" s="17"/>
      <c r="G120" s="17"/>
      <c r="H120" s="17"/>
      <c r="I120" s="17">
        <f>SUM(I124)</f>
        <v>93449</v>
      </c>
      <c r="J120" s="17"/>
      <c r="K120" s="17">
        <f>SUM(K124)</f>
        <v>93449</v>
      </c>
      <c r="L120" s="32"/>
      <c r="M120" s="25"/>
    </row>
    <row r="121" spans="1:13" ht="19.5" customHeight="1">
      <c r="A121" s="23"/>
      <c r="B121" s="23"/>
      <c r="C121" s="24"/>
      <c r="D121" s="34" t="s">
        <v>9</v>
      </c>
      <c r="E121" s="17"/>
      <c r="F121" s="17"/>
      <c r="G121" s="17"/>
      <c r="H121" s="17"/>
      <c r="I121" s="17"/>
      <c r="J121" s="17"/>
      <c r="K121" s="17"/>
      <c r="L121" s="32"/>
      <c r="M121" s="25"/>
    </row>
    <row r="122" spans="1:13" ht="19.5" customHeight="1">
      <c r="A122" s="23"/>
      <c r="B122" s="23"/>
      <c r="C122" s="24"/>
      <c r="D122" s="34" t="s">
        <v>13</v>
      </c>
      <c r="E122" s="17"/>
      <c r="F122" s="17"/>
      <c r="G122" s="17"/>
      <c r="H122" s="17"/>
      <c r="I122" s="17"/>
      <c r="J122" s="17"/>
      <c r="K122" s="17"/>
      <c r="L122" s="32"/>
      <c r="M122" s="25"/>
    </row>
    <row r="123" spans="1:13" ht="19.5" customHeight="1">
      <c r="A123" s="23"/>
      <c r="B123" s="23"/>
      <c r="C123" s="24"/>
      <c r="D123" s="34" t="s">
        <v>14</v>
      </c>
      <c r="E123" s="17">
        <f>SUM(E127)</f>
        <v>93449</v>
      </c>
      <c r="F123" s="17"/>
      <c r="G123" s="17"/>
      <c r="H123" s="17"/>
      <c r="I123" s="17">
        <f>SUM(I127)</f>
        <v>93449</v>
      </c>
      <c r="J123" s="17"/>
      <c r="K123" s="17">
        <f>SUM(K127)</f>
        <v>93449</v>
      </c>
      <c r="L123" s="32"/>
      <c r="M123" s="25"/>
    </row>
    <row r="124" spans="1:13" ht="19.5" customHeight="1">
      <c r="A124" s="6"/>
      <c r="B124" s="29" t="s">
        <v>86</v>
      </c>
      <c r="C124" s="14" t="s">
        <v>87</v>
      </c>
      <c r="D124" s="34" t="s">
        <v>8</v>
      </c>
      <c r="E124" s="32">
        <f>SUM(M124,I124)</f>
        <v>93449</v>
      </c>
      <c r="F124" s="48"/>
      <c r="G124" s="48"/>
      <c r="H124" s="48"/>
      <c r="I124" s="32">
        <f>SUM(K124,J124)</f>
        <v>93449</v>
      </c>
      <c r="J124" s="32"/>
      <c r="K124" s="32">
        <v>93449</v>
      </c>
      <c r="L124" s="32"/>
      <c r="M124" s="25"/>
    </row>
    <row r="125" spans="1:13" ht="19.5" customHeight="1">
      <c r="A125" s="23"/>
      <c r="B125" s="23"/>
      <c r="C125" s="24"/>
      <c r="D125" s="34" t="s">
        <v>9</v>
      </c>
      <c r="E125" s="32"/>
      <c r="F125" s="48"/>
      <c r="G125" s="48"/>
      <c r="H125" s="48"/>
      <c r="I125" s="32"/>
      <c r="J125" s="32"/>
      <c r="K125" s="32"/>
      <c r="L125" s="32"/>
      <c r="M125" s="25"/>
    </row>
    <row r="126" spans="1:13" ht="19.5" customHeight="1">
      <c r="A126" s="23"/>
      <c r="B126" s="23"/>
      <c r="C126" s="24"/>
      <c r="D126" s="34" t="s">
        <v>13</v>
      </c>
      <c r="E126" s="32"/>
      <c r="F126" s="48"/>
      <c r="G126" s="48"/>
      <c r="H126" s="48"/>
      <c r="I126" s="32"/>
      <c r="J126" s="32"/>
      <c r="K126" s="32"/>
      <c r="L126" s="32"/>
      <c r="M126" s="25"/>
    </row>
    <row r="127" spans="1:13" ht="19.5" customHeight="1">
      <c r="A127" s="27"/>
      <c r="B127" s="27"/>
      <c r="C127" s="28"/>
      <c r="D127" s="22" t="s">
        <v>14</v>
      </c>
      <c r="E127" s="25">
        <f>SUM(M127,I127)</f>
        <v>93449</v>
      </c>
      <c r="F127" s="47"/>
      <c r="G127" s="47"/>
      <c r="H127" s="47"/>
      <c r="I127" s="25">
        <f>SUM(I124,I125)-I126</f>
        <v>93449</v>
      </c>
      <c r="J127" s="25"/>
      <c r="K127" s="25">
        <f>SUM(K124,K125)-K126</f>
        <v>93449</v>
      </c>
      <c r="L127" s="25"/>
      <c r="M127" s="25"/>
    </row>
    <row r="128" spans="1:13" ht="19.5" customHeight="1">
      <c r="A128" s="6" t="s">
        <v>88</v>
      </c>
      <c r="B128" s="29"/>
      <c r="C128" s="15" t="s">
        <v>15</v>
      </c>
      <c r="D128" s="34" t="s">
        <v>8</v>
      </c>
      <c r="E128" s="17">
        <f>SUM(E132,E136,E140,E144,E148,E152)</f>
        <v>12873455</v>
      </c>
      <c r="F128" s="17"/>
      <c r="G128" s="17"/>
      <c r="H128" s="39"/>
      <c r="I128" s="17">
        <f>SUM(I132,I136,I140,I144,I148,I152)</f>
        <v>12873455</v>
      </c>
      <c r="J128" s="17">
        <f>SUM(J132,J136,J140,J144,J148,J152)</f>
        <v>10263196</v>
      </c>
      <c r="K128" s="17">
        <f>SUM(K132,K136,K140,K144,K148,K152)</f>
        <v>2046909</v>
      </c>
      <c r="L128" s="17">
        <f>SUM(L132,L136,L140,L144,L148,L152)</f>
        <v>563350</v>
      </c>
      <c r="M128" s="17"/>
    </row>
    <row r="129" spans="1:13" ht="19.5" customHeight="1">
      <c r="A129" s="23"/>
      <c r="B129" s="23"/>
      <c r="C129" s="24"/>
      <c r="D129" s="34" t="s">
        <v>9</v>
      </c>
      <c r="E129" s="17"/>
      <c r="F129" s="17"/>
      <c r="G129" s="17"/>
      <c r="H129" s="17"/>
      <c r="I129" s="17"/>
      <c r="J129" s="17"/>
      <c r="K129" s="17"/>
      <c r="L129" s="17"/>
      <c r="M129" s="16"/>
    </row>
    <row r="130" spans="1:13" ht="19.5" customHeight="1">
      <c r="A130" s="23"/>
      <c r="B130" s="23"/>
      <c r="C130" s="24"/>
      <c r="D130" s="34" t="s">
        <v>13</v>
      </c>
      <c r="E130" s="17">
        <f>SUM(E134,E138,E142,E146,E150,E154)</f>
        <v>490000</v>
      </c>
      <c r="F130" s="17"/>
      <c r="G130" s="17"/>
      <c r="H130" s="17"/>
      <c r="I130" s="17">
        <f>SUM(I134,I138,I142,I146,I150,I154)</f>
        <v>490000</v>
      </c>
      <c r="J130" s="17"/>
      <c r="K130" s="17">
        <f>SUM(K134,K138,K142,K146,K150,K154)</f>
        <v>490000</v>
      </c>
      <c r="L130" s="17"/>
      <c r="M130" s="16"/>
    </row>
    <row r="131" spans="1:13" ht="19.5" customHeight="1">
      <c r="A131" s="23"/>
      <c r="B131" s="23"/>
      <c r="C131" s="24"/>
      <c r="D131" s="34" t="s">
        <v>14</v>
      </c>
      <c r="E131" s="17">
        <f>SUM(E135,E139,E143,E147,E151,E155)</f>
        <v>12383455</v>
      </c>
      <c r="F131" s="17"/>
      <c r="G131" s="17"/>
      <c r="H131" s="17"/>
      <c r="I131" s="17">
        <f>SUM(I135,I139,I143,I147,I151,I155)</f>
        <v>12383455</v>
      </c>
      <c r="J131" s="17">
        <f>SUM(J135,J139,J143,J147,J151,J155)</f>
        <v>10263196</v>
      </c>
      <c r="K131" s="17">
        <f>SUM(K135,K139,K143,K147,K151,K155)</f>
        <v>1556909</v>
      </c>
      <c r="L131" s="17">
        <f>SUM(L135,L139,L143,L147,L151,L155)</f>
        <v>563350</v>
      </c>
      <c r="M131" s="17"/>
    </row>
    <row r="132" spans="1:13" ht="19.5" customHeight="1">
      <c r="A132" s="6"/>
      <c r="B132" s="29" t="s">
        <v>89</v>
      </c>
      <c r="C132" s="14" t="s">
        <v>90</v>
      </c>
      <c r="D132" s="34" t="s">
        <v>8</v>
      </c>
      <c r="E132" s="32">
        <f aca="true" t="shared" si="2" ref="E132:E155">SUM(I132,M132)</f>
        <v>161594</v>
      </c>
      <c r="F132" s="48"/>
      <c r="G132" s="48"/>
      <c r="H132" s="48"/>
      <c r="I132" s="32">
        <f aca="true" t="shared" si="3" ref="I132:I155">SUM(J132,K132,L132)</f>
        <v>161594</v>
      </c>
      <c r="J132" s="32">
        <v>146304</v>
      </c>
      <c r="K132" s="32">
        <v>15290</v>
      </c>
      <c r="L132" s="32"/>
      <c r="M132" s="25"/>
    </row>
    <row r="133" spans="1:13" ht="19.5" customHeight="1">
      <c r="A133" s="23"/>
      <c r="B133" s="23"/>
      <c r="C133" s="24"/>
      <c r="D133" s="34" t="s">
        <v>9</v>
      </c>
      <c r="E133" s="32"/>
      <c r="F133" s="48"/>
      <c r="G133" s="48"/>
      <c r="H133" s="48"/>
      <c r="I133" s="32"/>
      <c r="J133" s="32"/>
      <c r="K133" s="32"/>
      <c r="L133" s="32"/>
      <c r="M133" s="25"/>
    </row>
    <row r="134" spans="1:13" ht="19.5" customHeight="1">
      <c r="A134" s="23"/>
      <c r="B134" s="23"/>
      <c r="C134" s="24"/>
      <c r="D134" s="34" t="s">
        <v>13</v>
      </c>
      <c r="E134" s="32"/>
      <c r="F134" s="48"/>
      <c r="G134" s="48"/>
      <c r="H134" s="48"/>
      <c r="I134" s="32"/>
      <c r="J134" s="32"/>
      <c r="K134" s="32"/>
      <c r="L134" s="32"/>
      <c r="M134" s="25"/>
    </row>
    <row r="135" spans="1:13" ht="19.5" customHeight="1">
      <c r="A135" s="23"/>
      <c r="B135" s="23"/>
      <c r="C135" s="24"/>
      <c r="D135" s="34" t="s">
        <v>14</v>
      </c>
      <c r="E135" s="32">
        <f t="shared" si="2"/>
        <v>161594</v>
      </c>
      <c r="F135" s="48"/>
      <c r="G135" s="48"/>
      <c r="H135" s="48"/>
      <c r="I135" s="32">
        <f t="shared" si="3"/>
        <v>161594</v>
      </c>
      <c r="J135" s="32">
        <f>SUM(J132,J133)-J134</f>
        <v>146304</v>
      </c>
      <c r="K135" s="32">
        <f>SUM(K132,K133)-K134</f>
        <v>15290</v>
      </c>
      <c r="L135" s="32"/>
      <c r="M135" s="25"/>
    </row>
    <row r="136" spans="1:13" ht="19.5" customHeight="1">
      <c r="A136" s="6"/>
      <c r="B136" s="29" t="s">
        <v>91</v>
      </c>
      <c r="C136" s="14" t="s">
        <v>92</v>
      </c>
      <c r="D136" s="34" t="s">
        <v>8</v>
      </c>
      <c r="E136" s="32">
        <f t="shared" si="2"/>
        <v>357545</v>
      </c>
      <c r="F136" s="48"/>
      <c r="G136" s="48"/>
      <c r="H136" s="48"/>
      <c r="I136" s="32">
        <f t="shared" si="3"/>
        <v>357545</v>
      </c>
      <c r="J136" s="32">
        <v>322932</v>
      </c>
      <c r="K136" s="32">
        <v>34613</v>
      </c>
      <c r="L136" s="32"/>
      <c r="M136" s="25"/>
    </row>
    <row r="137" spans="1:13" ht="19.5" customHeight="1">
      <c r="A137" s="23"/>
      <c r="B137" s="23"/>
      <c r="C137" s="24"/>
      <c r="D137" s="34" t="s">
        <v>9</v>
      </c>
      <c r="E137" s="32"/>
      <c r="F137" s="48"/>
      <c r="G137" s="48"/>
      <c r="H137" s="48"/>
      <c r="I137" s="32"/>
      <c r="J137" s="32"/>
      <c r="K137" s="32"/>
      <c r="L137" s="32"/>
      <c r="M137" s="25"/>
    </row>
    <row r="138" spans="1:13" ht="19.5" customHeight="1">
      <c r="A138" s="23"/>
      <c r="B138" s="23"/>
      <c r="C138" s="24"/>
      <c r="D138" s="34" t="s">
        <v>13</v>
      </c>
      <c r="E138" s="32"/>
      <c r="F138" s="48"/>
      <c r="G138" s="48"/>
      <c r="H138" s="48"/>
      <c r="I138" s="32"/>
      <c r="J138" s="32"/>
      <c r="K138" s="32"/>
      <c r="L138" s="32"/>
      <c r="M138" s="25"/>
    </row>
    <row r="139" spans="1:13" ht="19.5" customHeight="1">
      <c r="A139" s="23"/>
      <c r="B139" s="23"/>
      <c r="C139" s="24"/>
      <c r="D139" s="34" t="s">
        <v>14</v>
      </c>
      <c r="E139" s="32">
        <f t="shared" si="2"/>
        <v>357545</v>
      </c>
      <c r="F139" s="48"/>
      <c r="G139" s="48"/>
      <c r="H139" s="48"/>
      <c r="I139" s="32">
        <f t="shared" si="3"/>
        <v>357545</v>
      </c>
      <c r="J139" s="32">
        <f>SUM(J136,J137)-J138</f>
        <v>322932</v>
      </c>
      <c r="K139" s="32">
        <f>SUM(K136,K137)-K138</f>
        <v>34613</v>
      </c>
      <c r="L139" s="32"/>
      <c r="M139" s="25"/>
    </row>
    <row r="140" spans="1:13" ht="19.5" customHeight="1">
      <c r="A140" s="6"/>
      <c r="B140" s="29" t="s">
        <v>95</v>
      </c>
      <c r="C140" s="14" t="s">
        <v>96</v>
      </c>
      <c r="D140" s="34" t="s">
        <v>8</v>
      </c>
      <c r="E140" s="32">
        <f t="shared" si="2"/>
        <v>1239155</v>
      </c>
      <c r="F140" s="48"/>
      <c r="G140" s="48"/>
      <c r="H140" s="48"/>
      <c r="I140" s="32">
        <f t="shared" si="3"/>
        <v>1239155</v>
      </c>
      <c r="J140" s="32">
        <v>1055033</v>
      </c>
      <c r="K140" s="32">
        <v>184122</v>
      </c>
      <c r="L140" s="32"/>
      <c r="M140" s="25"/>
    </row>
    <row r="141" spans="1:13" ht="19.5" customHeight="1">
      <c r="A141" s="23"/>
      <c r="B141" s="23"/>
      <c r="C141" s="24"/>
      <c r="D141" s="34" t="s">
        <v>9</v>
      </c>
      <c r="E141" s="32"/>
      <c r="F141" s="48"/>
      <c r="G141" s="48"/>
      <c r="H141" s="48"/>
      <c r="I141" s="32"/>
      <c r="J141" s="32"/>
      <c r="K141" s="32"/>
      <c r="L141" s="32"/>
      <c r="M141" s="25"/>
    </row>
    <row r="142" spans="1:13" ht="19.5" customHeight="1">
      <c r="A142" s="23"/>
      <c r="B142" s="23"/>
      <c r="C142" s="24"/>
      <c r="D142" s="34" t="s">
        <v>13</v>
      </c>
      <c r="E142" s="32">
        <f t="shared" si="2"/>
        <v>75000</v>
      </c>
      <c r="F142" s="48"/>
      <c r="G142" s="48"/>
      <c r="H142" s="48"/>
      <c r="I142" s="32">
        <f t="shared" si="3"/>
        <v>75000</v>
      </c>
      <c r="J142" s="32"/>
      <c r="K142" s="32">
        <v>75000</v>
      </c>
      <c r="L142" s="32"/>
      <c r="M142" s="25"/>
    </row>
    <row r="143" spans="1:13" ht="19.5" customHeight="1">
      <c r="A143" s="23"/>
      <c r="B143" s="23"/>
      <c r="C143" s="24"/>
      <c r="D143" s="34" t="s">
        <v>14</v>
      </c>
      <c r="E143" s="32">
        <f t="shared" si="2"/>
        <v>1164155</v>
      </c>
      <c r="F143" s="47"/>
      <c r="G143" s="47"/>
      <c r="H143" s="47"/>
      <c r="I143" s="32">
        <f t="shared" si="3"/>
        <v>1164155</v>
      </c>
      <c r="J143" s="32">
        <f>SUM(J140,J141)-J142</f>
        <v>1055033</v>
      </c>
      <c r="K143" s="32">
        <f>SUM(K140,K141)-K142</f>
        <v>109122</v>
      </c>
      <c r="L143" s="32"/>
      <c r="M143" s="25"/>
    </row>
    <row r="144" spans="1:13" ht="19.5" customHeight="1">
      <c r="A144" s="6"/>
      <c r="B144" s="29" t="s">
        <v>97</v>
      </c>
      <c r="C144" s="14" t="s">
        <v>98</v>
      </c>
      <c r="D144" s="34" t="s">
        <v>8</v>
      </c>
      <c r="E144" s="32">
        <f t="shared" si="2"/>
        <v>10979071</v>
      </c>
      <c r="F144" s="48"/>
      <c r="G144" s="48"/>
      <c r="H144" s="48"/>
      <c r="I144" s="32">
        <f t="shared" si="3"/>
        <v>10979071</v>
      </c>
      <c r="J144" s="32">
        <v>8738927</v>
      </c>
      <c r="K144" s="32">
        <v>1676794</v>
      </c>
      <c r="L144" s="32">
        <v>563350</v>
      </c>
      <c r="M144" s="25"/>
    </row>
    <row r="145" spans="1:13" ht="19.5" customHeight="1">
      <c r="A145" s="23"/>
      <c r="B145" s="23"/>
      <c r="C145" s="24"/>
      <c r="D145" s="34" t="s">
        <v>9</v>
      </c>
      <c r="E145" s="32"/>
      <c r="F145" s="48"/>
      <c r="G145" s="48"/>
      <c r="H145" s="48"/>
      <c r="I145" s="32"/>
      <c r="J145" s="32"/>
      <c r="K145" s="32"/>
      <c r="L145" s="32"/>
      <c r="M145" s="25"/>
    </row>
    <row r="146" spans="1:13" ht="19.5" customHeight="1">
      <c r="A146" s="23"/>
      <c r="B146" s="23"/>
      <c r="C146" s="24"/>
      <c r="D146" s="34" t="s">
        <v>13</v>
      </c>
      <c r="E146" s="32">
        <f t="shared" si="2"/>
        <v>415000</v>
      </c>
      <c r="F146" s="48"/>
      <c r="G146" s="48"/>
      <c r="H146" s="48"/>
      <c r="I146" s="32">
        <f t="shared" si="3"/>
        <v>415000</v>
      </c>
      <c r="J146" s="32"/>
      <c r="K146" s="32">
        <v>415000</v>
      </c>
      <c r="L146" s="32"/>
      <c r="M146" s="25"/>
    </row>
    <row r="147" spans="1:13" ht="19.5" customHeight="1">
      <c r="A147" s="23"/>
      <c r="B147" s="23"/>
      <c r="C147" s="24"/>
      <c r="D147" s="34" t="s">
        <v>14</v>
      </c>
      <c r="E147" s="32">
        <f t="shared" si="2"/>
        <v>10564071</v>
      </c>
      <c r="F147" s="48"/>
      <c r="G147" s="48"/>
      <c r="H147" s="48"/>
      <c r="I147" s="32">
        <f t="shared" si="3"/>
        <v>10564071</v>
      </c>
      <c r="J147" s="32">
        <f>SUM(J144,J145)-J146</f>
        <v>8738927</v>
      </c>
      <c r="K147" s="32">
        <f>SUM(K144,K145)-K146</f>
        <v>1261794</v>
      </c>
      <c r="L147" s="32">
        <f>SUM(L144,L145)-L146</f>
        <v>563350</v>
      </c>
      <c r="M147" s="25"/>
    </row>
    <row r="148" spans="1:13" ht="19.5" customHeight="1">
      <c r="A148" s="6"/>
      <c r="B148" s="29" t="s">
        <v>99</v>
      </c>
      <c r="C148" s="105" t="s">
        <v>100</v>
      </c>
      <c r="D148" s="34" t="s">
        <v>8</v>
      </c>
      <c r="E148" s="32">
        <f t="shared" si="2"/>
        <v>66753</v>
      </c>
      <c r="F148" s="48"/>
      <c r="G148" s="48"/>
      <c r="H148" s="48"/>
      <c r="I148" s="32">
        <f t="shared" si="3"/>
        <v>66753</v>
      </c>
      <c r="J148" s="32"/>
      <c r="K148" s="32">
        <v>66753</v>
      </c>
      <c r="L148" s="32"/>
      <c r="M148" s="25"/>
    </row>
    <row r="149" spans="1:13" ht="19.5" customHeight="1">
      <c r="A149" s="23"/>
      <c r="B149" s="23"/>
      <c r="C149" s="106"/>
      <c r="D149" s="34" t="s">
        <v>9</v>
      </c>
      <c r="E149" s="32"/>
      <c r="F149" s="48"/>
      <c r="G149" s="48"/>
      <c r="H149" s="48"/>
      <c r="I149" s="32"/>
      <c r="J149" s="32"/>
      <c r="K149" s="32"/>
      <c r="L149" s="32"/>
      <c r="M149" s="25"/>
    </row>
    <row r="150" spans="1:13" ht="19.5" customHeight="1">
      <c r="A150" s="23"/>
      <c r="B150" s="23"/>
      <c r="C150" s="24"/>
      <c r="D150" s="34" t="s">
        <v>13</v>
      </c>
      <c r="E150" s="32"/>
      <c r="F150" s="48"/>
      <c r="G150" s="48"/>
      <c r="H150" s="48"/>
      <c r="I150" s="32"/>
      <c r="J150" s="32"/>
      <c r="K150" s="32"/>
      <c r="L150" s="32"/>
      <c r="M150" s="25"/>
    </row>
    <row r="151" spans="1:13" ht="19.5" customHeight="1">
      <c r="A151" s="23"/>
      <c r="B151" s="23"/>
      <c r="C151" s="24"/>
      <c r="D151" s="34" t="s">
        <v>14</v>
      </c>
      <c r="E151" s="32">
        <f t="shared" si="2"/>
        <v>66753</v>
      </c>
      <c r="F151" s="48"/>
      <c r="G151" s="48"/>
      <c r="H151" s="48"/>
      <c r="I151" s="32">
        <f t="shared" si="3"/>
        <v>66753</v>
      </c>
      <c r="J151" s="32"/>
      <c r="K151" s="32">
        <f>SUM(K148,K149)-K150</f>
        <v>66753</v>
      </c>
      <c r="L151" s="32"/>
      <c r="M151" s="25"/>
    </row>
    <row r="152" spans="1:13" ht="19.5" customHeight="1">
      <c r="A152" s="6"/>
      <c r="B152" s="29" t="s">
        <v>101</v>
      </c>
      <c r="C152" s="14" t="s">
        <v>16</v>
      </c>
      <c r="D152" s="34" t="s">
        <v>8</v>
      </c>
      <c r="E152" s="32">
        <f t="shared" si="2"/>
        <v>69337</v>
      </c>
      <c r="F152" s="48"/>
      <c r="G152" s="48"/>
      <c r="H152" s="48"/>
      <c r="I152" s="32">
        <f t="shared" si="3"/>
        <v>69337</v>
      </c>
      <c r="J152" s="32"/>
      <c r="K152" s="32">
        <v>69337</v>
      </c>
      <c r="L152" s="32"/>
      <c r="M152" s="25"/>
    </row>
    <row r="153" spans="1:13" ht="19.5" customHeight="1">
      <c r="A153" s="23"/>
      <c r="B153" s="23"/>
      <c r="C153" s="24"/>
      <c r="D153" s="34" t="s">
        <v>9</v>
      </c>
      <c r="E153" s="32"/>
      <c r="F153" s="48"/>
      <c r="G153" s="48"/>
      <c r="H153" s="48"/>
      <c r="I153" s="32"/>
      <c r="J153" s="32"/>
      <c r="K153" s="32"/>
      <c r="L153" s="32"/>
      <c r="M153" s="25"/>
    </row>
    <row r="154" spans="1:13" ht="19.5" customHeight="1">
      <c r="A154" s="23"/>
      <c r="B154" s="23"/>
      <c r="C154" s="24"/>
      <c r="D154" s="34" t="s">
        <v>13</v>
      </c>
      <c r="E154" s="32"/>
      <c r="F154" s="48"/>
      <c r="G154" s="48"/>
      <c r="H154" s="48"/>
      <c r="I154" s="32"/>
      <c r="J154" s="32"/>
      <c r="K154" s="32"/>
      <c r="L154" s="32"/>
      <c r="M154" s="25"/>
    </row>
    <row r="155" spans="1:13" ht="19.5" customHeight="1">
      <c r="A155" s="27"/>
      <c r="B155" s="27"/>
      <c r="C155" s="28"/>
      <c r="D155" s="22" t="s">
        <v>14</v>
      </c>
      <c r="E155" s="25">
        <f t="shared" si="2"/>
        <v>69337</v>
      </c>
      <c r="F155" s="47"/>
      <c r="G155" s="47"/>
      <c r="H155" s="47"/>
      <c r="I155" s="25">
        <f t="shared" si="3"/>
        <v>69337</v>
      </c>
      <c r="J155" s="25"/>
      <c r="K155" s="25">
        <f>SUM(K152,K153)-K154</f>
        <v>69337</v>
      </c>
      <c r="L155" s="25"/>
      <c r="M155" s="25"/>
    </row>
    <row r="156" spans="1:13" ht="19.5" customHeight="1">
      <c r="A156" s="6" t="s">
        <v>102</v>
      </c>
      <c r="B156" s="29"/>
      <c r="C156" s="15" t="s">
        <v>17</v>
      </c>
      <c r="D156" s="34" t="s">
        <v>8</v>
      </c>
      <c r="E156" s="17">
        <f>SUM(E160)</f>
        <v>815355</v>
      </c>
      <c r="F156" s="17">
        <f>SUM(F160)</f>
        <v>815355</v>
      </c>
      <c r="G156" s="17"/>
      <c r="H156" s="17"/>
      <c r="I156" s="17">
        <f>SUM(I160)</f>
        <v>815355</v>
      </c>
      <c r="J156" s="17"/>
      <c r="K156" s="17">
        <f>SUM(K160)</f>
        <v>815355</v>
      </c>
      <c r="L156" s="17"/>
      <c r="M156" s="17"/>
    </row>
    <row r="157" spans="1:13" ht="19.5" customHeight="1">
      <c r="A157" s="23"/>
      <c r="B157" s="23"/>
      <c r="C157" s="24"/>
      <c r="D157" s="34" t="s">
        <v>9</v>
      </c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1:13" ht="19.5" customHeight="1">
      <c r="A158" s="23"/>
      <c r="B158" s="23"/>
      <c r="C158" s="24"/>
      <c r="D158" s="34" t="s">
        <v>13</v>
      </c>
      <c r="E158" s="17">
        <f>SUM(E162)</f>
        <v>80000</v>
      </c>
      <c r="F158" s="17">
        <f>SUM(F162)</f>
        <v>80000</v>
      </c>
      <c r="G158" s="17"/>
      <c r="H158" s="17"/>
      <c r="I158" s="17">
        <f>SUM(I162)</f>
        <v>80000</v>
      </c>
      <c r="J158" s="17"/>
      <c r="K158" s="17">
        <f>SUM(K162)</f>
        <v>80000</v>
      </c>
      <c r="L158" s="17"/>
      <c r="M158" s="17"/>
    </row>
    <row r="159" spans="1:13" ht="19.5" customHeight="1">
      <c r="A159" s="23"/>
      <c r="B159" s="23"/>
      <c r="C159" s="24"/>
      <c r="D159" s="34" t="s">
        <v>14</v>
      </c>
      <c r="E159" s="17">
        <f>SUM(E163)</f>
        <v>735355</v>
      </c>
      <c r="F159" s="17">
        <f>SUM(F163)</f>
        <v>735355</v>
      </c>
      <c r="G159" s="17"/>
      <c r="H159" s="17"/>
      <c r="I159" s="17">
        <f>SUM(I163)</f>
        <v>735355</v>
      </c>
      <c r="J159" s="17"/>
      <c r="K159" s="17">
        <f>SUM(K163)</f>
        <v>735355</v>
      </c>
      <c r="L159" s="17"/>
      <c r="M159" s="17"/>
    </row>
    <row r="160" spans="1:13" ht="19.5" customHeight="1">
      <c r="A160" s="6"/>
      <c r="B160" s="29" t="s">
        <v>103</v>
      </c>
      <c r="C160" s="118" t="s">
        <v>104</v>
      </c>
      <c r="D160" s="34" t="s">
        <v>8</v>
      </c>
      <c r="E160" s="32">
        <f>SUM(I160)</f>
        <v>815355</v>
      </c>
      <c r="F160" s="48">
        <v>815355</v>
      </c>
      <c r="G160" s="48"/>
      <c r="H160" s="48"/>
      <c r="I160" s="32">
        <f>SUM(K160,J160)</f>
        <v>815355</v>
      </c>
      <c r="J160" s="32"/>
      <c r="K160" s="32">
        <v>815355</v>
      </c>
      <c r="L160" s="32"/>
      <c r="M160" s="25"/>
    </row>
    <row r="161" spans="1:13" ht="19.5" customHeight="1">
      <c r="A161" s="23"/>
      <c r="B161" s="23"/>
      <c r="C161" s="119"/>
      <c r="D161" s="34" t="s">
        <v>9</v>
      </c>
      <c r="E161" s="32"/>
      <c r="F161" s="48"/>
      <c r="G161" s="48"/>
      <c r="H161" s="48"/>
      <c r="I161" s="32"/>
      <c r="J161" s="32"/>
      <c r="K161" s="32"/>
      <c r="L161" s="32"/>
      <c r="M161" s="25"/>
    </row>
    <row r="162" spans="1:13" ht="19.5" customHeight="1">
      <c r="A162" s="23"/>
      <c r="B162" s="23"/>
      <c r="C162" s="119"/>
      <c r="D162" s="34" t="s">
        <v>13</v>
      </c>
      <c r="E162" s="32">
        <f>SUM(I162)</f>
        <v>80000</v>
      </c>
      <c r="F162" s="48">
        <v>80000</v>
      </c>
      <c r="G162" s="48"/>
      <c r="H162" s="48"/>
      <c r="I162" s="32">
        <f>SUM(K162,J162)</f>
        <v>80000</v>
      </c>
      <c r="J162" s="32"/>
      <c r="K162" s="32">
        <v>80000</v>
      </c>
      <c r="L162" s="32"/>
      <c r="M162" s="25"/>
    </row>
    <row r="163" spans="1:13" ht="19.5" customHeight="1">
      <c r="A163" s="27"/>
      <c r="B163" s="27"/>
      <c r="C163" s="120"/>
      <c r="D163" s="22" t="s">
        <v>14</v>
      </c>
      <c r="E163" s="25">
        <f>SUM(E160,E161)-E162</f>
        <v>735355</v>
      </c>
      <c r="F163" s="47">
        <f>SUM(F160,F161)-F162</f>
        <v>735355</v>
      </c>
      <c r="G163" s="47"/>
      <c r="H163" s="47"/>
      <c r="I163" s="25">
        <f>SUM(I160,I161)-I162</f>
        <v>735355</v>
      </c>
      <c r="J163" s="25"/>
      <c r="K163" s="25">
        <f>SUM(K160,K161)-K162</f>
        <v>735355</v>
      </c>
      <c r="L163" s="25"/>
      <c r="M163" s="25"/>
    </row>
    <row r="164" spans="1:13" ht="19.5" customHeight="1">
      <c r="A164" s="6" t="s">
        <v>105</v>
      </c>
      <c r="B164" s="29"/>
      <c r="C164" s="15" t="s">
        <v>106</v>
      </c>
      <c r="D164" s="34" t="s">
        <v>8</v>
      </c>
      <c r="E164" s="17">
        <f>SUM(E168,E172,E176,E180,E184,E188,E192,E196,E200)</f>
        <v>3051924</v>
      </c>
      <c r="F164" s="17">
        <f>SUM(F168,F172,F176,F180,F184,F188,F192,F196,F200)</f>
        <v>977500</v>
      </c>
      <c r="G164" s="17"/>
      <c r="H164" s="17"/>
      <c r="I164" s="17">
        <f>SUM(I168,I172,I176,I180,I184,I188,I192,I196,I200)</f>
        <v>3051924</v>
      </c>
      <c r="J164" s="17">
        <f>SUM(J168,J172,J176,J180,J184,J188,J192,J196,J200)</f>
        <v>1608762</v>
      </c>
      <c r="K164" s="17">
        <f>SUM(K168,K172,K176,K180,K184,K188,K192,K196,K200)</f>
        <v>1443162</v>
      </c>
      <c r="L164" s="17"/>
      <c r="M164" s="17"/>
    </row>
    <row r="165" spans="1:13" ht="19.5" customHeight="1">
      <c r="A165" s="23"/>
      <c r="B165" s="23"/>
      <c r="C165" s="24"/>
      <c r="D165" s="34" t="s">
        <v>9</v>
      </c>
      <c r="E165" s="17"/>
      <c r="F165" s="17"/>
      <c r="G165" s="17"/>
      <c r="H165" s="17"/>
      <c r="I165" s="17"/>
      <c r="J165" s="17"/>
      <c r="K165" s="17"/>
      <c r="L165" s="17"/>
      <c r="M165" s="16"/>
    </row>
    <row r="166" spans="1:13" ht="19.5" customHeight="1">
      <c r="A166" s="23"/>
      <c r="B166" s="23"/>
      <c r="C166" s="24"/>
      <c r="D166" s="34" t="s">
        <v>13</v>
      </c>
      <c r="E166" s="17">
        <f>SUM(E170,E174,E178,E182,E186,E190,E194,E198,E202)</f>
        <v>95000</v>
      </c>
      <c r="F166" s="17">
        <f>SUM(F170,F174,F178,F182,F186,F190,F194,F198,F202)</f>
        <v>95000</v>
      </c>
      <c r="G166" s="17"/>
      <c r="H166" s="17"/>
      <c r="I166" s="17">
        <f>SUM(I170,I174,I178,I182,I186,I190,I194,I198,I202)</f>
        <v>95000</v>
      </c>
      <c r="J166" s="17"/>
      <c r="K166" s="17">
        <f>SUM(K170,K174,K178,K182,K186,K190,K194,K198,K202)</f>
        <v>95000</v>
      </c>
      <c r="L166" s="17"/>
      <c r="M166" s="16"/>
    </row>
    <row r="167" spans="1:13" ht="19.5" customHeight="1">
      <c r="A167" s="23"/>
      <c r="B167" s="23"/>
      <c r="C167" s="24"/>
      <c r="D167" s="34" t="s">
        <v>14</v>
      </c>
      <c r="E167" s="17">
        <f>SUM(E171,E175,E179,E183,E187,E191,E195,E199,E203)</f>
        <v>2956924</v>
      </c>
      <c r="F167" s="17">
        <f>SUM(F171,F175,F179,F183,F187,F191,F195,F199,F203)</f>
        <v>882500</v>
      </c>
      <c r="G167" s="17"/>
      <c r="H167" s="17"/>
      <c r="I167" s="17">
        <f>SUM(I171,I175,I179,I183,I187,I191,I195,I199,I203)</f>
        <v>2956924</v>
      </c>
      <c r="J167" s="17">
        <f>SUM(J171,J175,J179,J183,J187,J191,J195,J199,J203)</f>
        <v>1608762</v>
      </c>
      <c r="K167" s="17">
        <f>SUM(K171,K175,K179,K183,K187,K191,K195,K199,K203)</f>
        <v>1348162</v>
      </c>
      <c r="L167" s="17"/>
      <c r="M167" s="16"/>
    </row>
    <row r="168" spans="1:13" ht="19.5" customHeight="1">
      <c r="A168" s="6"/>
      <c r="B168" s="29" t="s">
        <v>107</v>
      </c>
      <c r="C168" s="105" t="s">
        <v>151</v>
      </c>
      <c r="D168" s="34" t="s">
        <v>8</v>
      </c>
      <c r="E168" s="32">
        <f>SUM(M168,I168)</f>
        <v>1025608</v>
      </c>
      <c r="F168" s="48"/>
      <c r="G168" s="48"/>
      <c r="H168" s="48"/>
      <c r="I168" s="32">
        <f>SUM(J168:L168)</f>
        <v>1025608</v>
      </c>
      <c r="J168" s="32">
        <v>614056</v>
      </c>
      <c r="K168" s="32">
        <v>411552</v>
      </c>
      <c r="L168" s="32"/>
      <c r="M168" s="25"/>
    </row>
    <row r="169" spans="1:13" ht="19.5" customHeight="1">
      <c r="A169" s="23"/>
      <c r="B169" s="23"/>
      <c r="C169" s="106"/>
      <c r="D169" s="34" t="s">
        <v>9</v>
      </c>
      <c r="E169" s="32"/>
      <c r="F169" s="48"/>
      <c r="G169" s="48"/>
      <c r="H169" s="48"/>
      <c r="I169" s="32"/>
      <c r="J169" s="32"/>
      <c r="K169" s="32"/>
      <c r="L169" s="32"/>
      <c r="M169" s="25"/>
    </row>
    <row r="170" spans="1:13" ht="19.5" customHeight="1">
      <c r="A170" s="23"/>
      <c r="B170" s="23"/>
      <c r="C170" s="24"/>
      <c r="D170" s="34" t="s">
        <v>13</v>
      </c>
      <c r="E170" s="32"/>
      <c r="F170" s="48"/>
      <c r="G170" s="48"/>
      <c r="H170" s="48"/>
      <c r="I170" s="32"/>
      <c r="J170" s="32"/>
      <c r="K170" s="32"/>
      <c r="L170" s="32"/>
      <c r="M170" s="25"/>
    </row>
    <row r="171" spans="1:13" ht="19.5" customHeight="1">
      <c r="A171" s="23"/>
      <c r="B171" s="23"/>
      <c r="C171" s="24"/>
      <c r="D171" s="34" t="s">
        <v>14</v>
      </c>
      <c r="E171" s="32">
        <f>SUM(E168,E169)-E170</f>
        <v>1025608</v>
      </c>
      <c r="F171" s="48"/>
      <c r="G171" s="48"/>
      <c r="H171" s="48"/>
      <c r="I171" s="32">
        <f>SUM(I168,I169)-I170</f>
        <v>1025608</v>
      </c>
      <c r="J171" s="32">
        <f>SUM(J168,J169)-J170</f>
        <v>614056</v>
      </c>
      <c r="K171" s="32">
        <f>SUM(K168,K169)-K170</f>
        <v>411552</v>
      </c>
      <c r="L171" s="32"/>
      <c r="M171" s="32"/>
    </row>
    <row r="172" spans="1:13" ht="19.5" customHeight="1">
      <c r="A172" s="6"/>
      <c r="B172" s="29" t="s">
        <v>108</v>
      </c>
      <c r="C172" s="14" t="s">
        <v>109</v>
      </c>
      <c r="D172" s="34" t="s">
        <v>8</v>
      </c>
      <c r="E172" s="32">
        <f>SUM(M172,I172)</f>
        <v>743200</v>
      </c>
      <c r="F172" s="48"/>
      <c r="G172" s="48"/>
      <c r="H172" s="48"/>
      <c r="I172" s="32">
        <f>SUM(J172:L172)</f>
        <v>743200</v>
      </c>
      <c r="J172" s="32"/>
      <c r="K172" s="32">
        <v>743200</v>
      </c>
      <c r="L172" s="32"/>
      <c r="M172" s="25"/>
    </row>
    <row r="173" spans="1:13" ht="19.5" customHeight="1">
      <c r="A173" s="23"/>
      <c r="B173" s="23"/>
      <c r="C173" s="24"/>
      <c r="D173" s="34" t="s">
        <v>9</v>
      </c>
      <c r="E173" s="32"/>
      <c r="F173" s="48"/>
      <c r="G173" s="48"/>
      <c r="H173" s="48"/>
      <c r="I173" s="32"/>
      <c r="J173" s="32"/>
      <c r="K173" s="32"/>
      <c r="L173" s="32"/>
      <c r="M173" s="25"/>
    </row>
    <row r="174" spans="1:13" ht="19.5" customHeight="1">
      <c r="A174" s="23"/>
      <c r="B174" s="23"/>
      <c r="C174" s="24"/>
      <c r="D174" s="34" t="s">
        <v>13</v>
      </c>
      <c r="E174" s="32"/>
      <c r="F174" s="48"/>
      <c r="G174" s="48"/>
      <c r="H174" s="48"/>
      <c r="I174" s="32"/>
      <c r="J174" s="32"/>
      <c r="K174" s="32"/>
      <c r="L174" s="32"/>
      <c r="M174" s="25"/>
    </row>
    <row r="175" spans="1:13" ht="19.5" customHeight="1">
      <c r="A175" s="23"/>
      <c r="B175" s="23"/>
      <c r="C175" s="24"/>
      <c r="D175" s="34" t="s">
        <v>14</v>
      </c>
      <c r="E175" s="32">
        <f>SUM(E172,E173)-E174</f>
        <v>743200</v>
      </c>
      <c r="F175" s="47"/>
      <c r="G175" s="47"/>
      <c r="H175" s="47"/>
      <c r="I175" s="32">
        <f>SUM(I172,I173)-I174</f>
        <v>743200</v>
      </c>
      <c r="J175" s="32"/>
      <c r="K175" s="32">
        <f>SUM(K172,K173)-K174</f>
        <v>743200</v>
      </c>
      <c r="L175" s="32"/>
      <c r="M175" s="32"/>
    </row>
    <row r="176" spans="1:13" ht="19.5" customHeight="1">
      <c r="A176" s="6"/>
      <c r="B176" s="29" t="s">
        <v>110</v>
      </c>
      <c r="C176" s="105" t="s">
        <v>111</v>
      </c>
      <c r="D176" s="34" t="s">
        <v>8</v>
      </c>
      <c r="E176" s="32">
        <f>SUM(M176,I176)</f>
        <v>112000</v>
      </c>
      <c r="F176" s="48">
        <v>112000</v>
      </c>
      <c r="G176" s="48"/>
      <c r="H176" s="48"/>
      <c r="I176" s="32">
        <f>SUM(J176:L176)</f>
        <v>112000</v>
      </c>
      <c r="J176" s="32"/>
      <c r="K176" s="32">
        <v>112000</v>
      </c>
      <c r="L176" s="32"/>
      <c r="M176" s="25"/>
    </row>
    <row r="177" spans="1:13" ht="19.5" customHeight="1">
      <c r="A177" s="23"/>
      <c r="B177" s="23"/>
      <c r="C177" s="106"/>
      <c r="D177" s="34" t="s">
        <v>9</v>
      </c>
      <c r="E177" s="32"/>
      <c r="F177" s="48"/>
      <c r="G177" s="48"/>
      <c r="H177" s="48"/>
      <c r="I177" s="32"/>
      <c r="J177" s="32"/>
      <c r="K177" s="32"/>
      <c r="L177" s="32"/>
      <c r="M177" s="25"/>
    </row>
    <row r="178" spans="1:13" ht="19.5" customHeight="1">
      <c r="A178" s="23"/>
      <c r="B178" s="23"/>
      <c r="C178" s="24"/>
      <c r="D178" s="34" t="s">
        <v>13</v>
      </c>
      <c r="E178" s="32">
        <f>SUM(M178,I178)</f>
        <v>95000</v>
      </c>
      <c r="F178" s="48">
        <v>95000</v>
      </c>
      <c r="G178" s="48"/>
      <c r="H178" s="48"/>
      <c r="I178" s="32">
        <f>SUM(J178:L178)</f>
        <v>95000</v>
      </c>
      <c r="J178" s="32"/>
      <c r="K178" s="32">
        <v>95000</v>
      </c>
      <c r="L178" s="32"/>
      <c r="M178" s="25"/>
    </row>
    <row r="179" spans="1:13" ht="19.5" customHeight="1">
      <c r="A179" s="23"/>
      <c r="B179" s="23"/>
      <c r="C179" s="24"/>
      <c r="D179" s="34" t="s">
        <v>14</v>
      </c>
      <c r="E179" s="32">
        <f>SUM(E176,E177)-E178</f>
        <v>17000</v>
      </c>
      <c r="F179" s="48">
        <f>SUM(F176,F177)-F178</f>
        <v>17000</v>
      </c>
      <c r="G179" s="48"/>
      <c r="H179" s="48"/>
      <c r="I179" s="32">
        <f>SUM(I176,I177)-I178</f>
        <v>17000</v>
      </c>
      <c r="J179" s="32"/>
      <c r="K179" s="32">
        <f>SUM(K176,K177)-K178</f>
        <v>17000</v>
      </c>
      <c r="L179" s="32"/>
      <c r="M179" s="32"/>
    </row>
    <row r="180" spans="1:13" ht="19.5" customHeight="1">
      <c r="A180" s="6"/>
      <c r="B180" s="29" t="s">
        <v>112</v>
      </c>
      <c r="C180" s="105" t="s">
        <v>115</v>
      </c>
      <c r="D180" s="34" t="s">
        <v>8</v>
      </c>
      <c r="E180" s="32">
        <f>SUM(M180,I180)</f>
        <v>198500</v>
      </c>
      <c r="F180" s="48">
        <v>88500</v>
      </c>
      <c r="G180" s="48"/>
      <c r="H180" s="48"/>
      <c r="I180" s="32">
        <f>SUM(J180:L180)</f>
        <v>198500</v>
      </c>
      <c r="J180" s="32">
        <v>170251</v>
      </c>
      <c r="K180" s="32">
        <v>28249</v>
      </c>
      <c r="L180" s="32"/>
      <c r="M180" s="25"/>
    </row>
    <row r="181" spans="1:13" ht="19.5" customHeight="1">
      <c r="A181" s="23"/>
      <c r="B181" s="23"/>
      <c r="C181" s="106"/>
      <c r="D181" s="34" t="s">
        <v>9</v>
      </c>
      <c r="E181" s="32"/>
      <c r="F181" s="48"/>
      <c r="G181" s="48"/>
      <c r="H181" s="48"/>
      <c r="I181" s="32"/>
      <c r="J181" s="32"/>
      <c r="K181" s="32"/>
      <c r="L181" s="32"/>
      <c r="M181" s="25"/>
    </row>
    <row r="182" spans="1:13" ht="19.5" customHeight="1">
      <c r="A182" s="23"/>
      <c r="B182" s="23"/>
      <c r="C182" s="24"/>
      <c r="D182" s="34" t="s">
        <v>13</v>
      </c>
      <c r="E182" s="32"/>
      <c r="F182" s="48"/>
      <c r="G182" s="48"/>
      <c r="H182" s="48"/>
      <c r="I182" s="32"/>
      <c r="J182" s="32"/>
      <c r="K182" s="32"/>
      <c r="L182" s="32"/>
      <c r="M182" s="25"/>
    </row>
    <row r="183" spans="1:13" ht="19.5" customHeight="1">
      <c r="A183" s="23"/>
      <c r="B183" s="23"/>
      <c r="C183" s="24"/>
      <c r="D183" s="34" t="s">
        <v>14</v>
      </c>
      <c r="E183" s="32">
        <f>SUM(E180,E181)-E182</f>
        <v>198500</v>
      </c>
      <c r="F183" s="48">
        <f>SUM(F180,F181)-F182</f>
        <v>88500</v>
      </c>
      <c r="G183" s="48"/>
      <c r="H183" s="48"/>
      <c r="I183" s="32">
        <f>SUM(I180,I181)-I182</f>
        <v>198500</v>
      </c>
      <c r="J183" s="32">
        <f>SUM(J180,J181)-J182</f>
        <v>170251</v>
      </c>
      <c r="K183" s="32">
        <f>SUM(K180,K181)-K182</f>
        <v>28249</v>
      </c>
      <c r="L183" s="32"/>
      <c r="M183" s="32"/>
    </row>
    <row r="184" spans="1:13" ht="19.5" customHeight="1">
      <c r="A184" s="6"/>
      <c r="B184" s="29" t="s">
        <v>113</v>
      </c>
      <c r="C184" s="105" t="s">
        <v>114</v>
      </c>
      <c r="D184" s="34" t="s">
        <v>8</v>
      </c>
      <c r="E184" s="32">
        <f>SUM(M184,I184)</f>
        <v>103600</v>
      </c>
      <c r="F184" s="48">
        <v>66600</v>
      </c>
      <c r="G184" s="48"/>
      <c r="H184" s="48"/>
      <c r="I184" s="32">
        <f>SUM(J184:L184)</f>
        <v>103600</v>
      </c>
      <c r="J184" s="32">
        <v>46315</v>
      </c>
      <c r="K184" s="32">
        <v>57285</v>
      </c>
      <c r="L184" s="32"/>
      <c r="M184" s="25"/>
    </row>
    <row r="185" spans="1:13" ht="19.5" customHeight="1">
      <c r="A185" s="23"/>
      <c r="B185" s="23"/>
      <c r="C185" s="106"/>
      <c r="D185" s="34" t="s">
        <v>9</v>
      </c>
      <c r="E185" s="32"/>
      <c r="F185" s="48"/>
      <c r="G185" s="48"/>
      <c r="H185" s="48"/>
      <c r="I185" s="32"/>
      <c r="J185" s="32"/>
      <c r="K185" s="32"/>
      <c r="L185" s="32"/>
      <c r="M185" s="25"/>
    </row>
    <row r="186" spans="1:13" ht="19.5" customHeight="1">
      <c r="A186" s="23"/>
      <c r="B186" s="23"/>
      <c r="C186" s="24"/>
      <c r="D186" s="34" t="s">
        <v>13</v>
      </c>
      <c r="E186" s="32"/>
      <c r="F186" s="48"/>
      <c r="G186" s="48"/>
      <c r="H186" s="48"/>
      <c r="I186" s="32"/>
      <c r="J186" s="32"/>
      <c r="K186" s="32"/>
      <c r="L186" s="32"/>
      <c r="M186" s="25"/>
    </row>
    <row r="187" spans="1:13" ht="19.5" customHeight="1">
      <c r="A187" s="23"/>
      <c r="B187" s="23"/>
      <c r="C187" s="24"/>
      <c r="D187" s="34" t="s">
        <v>14</v>
      </c>
      <c r="E187" s="32">
        <f>SUM(E184,E185)-E186</f>
        <v>103600</v>
      </c>
      <c r="F187" s="48">
        <f>SUM(F184,F185)-F186</f>
        <v>66600</v>
      </c>
      <c r="G187" s="48"/>
      <c r="H187" s="48"/>
      <c r="I187" s="32">
        <f>SUM(I184,I185)-I186</f>
        <v>103600</v>
      </c>
      <c r="J187" s="32">
        <f>SUM(J184,J185)-J186</f>
        <v>46315</v>
      </c>
      <c r="K187" s="32">
        <f>SUM(K184,K185)-K186</f>
        <v>57285</v>
      </c>
      <c r="L187" s="32"/>
      <c r="M187" s="32"/>
    </row>
    <row r="188" spans="1:13" ht="19.5" customHeight="1">
      <c r="A188" s="6"/>
      <c r="B188" s="29" t="s">
        <v>144</v>
      </c>
      <c r="C188" s="105" t="s">
        <v>145</v>
      </c>
      <c r="D188" s="34" t="s">
        <v>8</v>
      </c>
      <c r="E188" s="32">
        <f>SUM(M188,I188)</f>
        <v>10500</v>
      </c>
      <c r="F188" s="48"/>
      <c r="G188" s="48"/>
      <c r="H188" s="48"/>
      <c r="I188" s="32">
        <f>SUM(J188:L188)</f>
        <v>10500</v>
      </c>
      <c r="J188" s="32">
        <v>10113</v>
      </c>
      <c r="K188" s="32">
        <v>387</v>
      </c>
      <c r="L188" s="32"/>
      <c r="M188" s="25"/>
    </row>
    <row r="189" spans="1:13" ht="19.5" customHeight="1">
      <c r="A189" s="23"/>
      <c r="B189" s="23"/>
      <c r="C189" s="106"/>
      <c r="D189" s="34" t="s">
        <v>9</v>
      </c>
      <c r="E189" s="32"/>
      <c r="F189" s="48"/>
      <c r="G189" s="48"/>
      <c r="H189" s="48"/>
      <c r="I189" s="32"/>
      <c r="J189" s="32"/>
      <c r="K189" s="32"/>
      <c r="L189" s="32"/>
      <c r="M189" s="25"/>
    </row>
    <row r="190" spans="1:13" ht="19.5" customHeight="1">
      <c r="A190" s="23"/>
      <c r="B190" s="23"/>
      <c r="C190" s="24"/>
      <c r="D190" s="34" t="s">
        <v>13</v>
      </c>
      <c r="E190" s="32"/>
      <c r="F190" s="48"/>
      <c r="G190" s="48"/>
      <c r="H190" s="48"/>
      <c r="I190" s="32"/>
      <c r="J190" s="32"/>
      <c r="K190" s="32"/>
      <c r="L190" s="32"/>
      <c r="M190" s="25"/>
    </row>
    <row r="191" spans="1:13" ht="19.5" customHeight="1">
      <c r="A191" s="23"/>
      <c r="B191" s="23"/>
      <c r="C191" s="24"/>
      <c r="D191" s="34" t="s">
        <v>14</v>
      </c>
      <c r="E191" s="32">
        <f>SUM(E188,E189)-E190</f>
        <v>10500</v>
      </c>
      <c r="F191" s="48"/>
      <c r="G191" s="48"/>
      <c r="H191" s="48"/>
      <c r="I191" s="32">
        <f>SUM(I188,I189)-I190</f>
        <v>10500</v>
      </c>
      <c r="J191" s="32">
        <f>SUM(J188,J189)-J190</f>
        <v>10113</v>
      </c>
      <c r="K191" s="32">
        <f>SUM(K188,K189)-K190</f>
        <v>387</v>
      </c>
      <c r="L191" s="32"/>
      <c r="M191" s="32"/>
    </row>
    <row r="192" spans="1:13" ht="19.5" customHeight="1">
      <c r="A192" s="6"/>
      <c r="B192" s="29" t="s">
        <v>116</v>
      </c>
      <c r="C192" s="14" t="s">
        <v>117</v>
      </c>
      <c r="D192" s="34" t="s">
        <v>8</v>
      </c>
      <c r="E192" s="32">
        <f>SUM(M192,I192)</f>
        <v>846100</v>
      </c>
      <c r="F192" s="48">
        <v>710400</v>
      </c>
      <c r="G192" s="48"/>
      <c r="H192" s="48"/>
      <c r="I192" s="32">
        <f>SUM(J192:L192)</f>
        <v>846100</v>
      </c>
      <c r="J192" s="32">
        <v>768027</v>
      </c>
      <c r="K192" s="32">
        <v>78073</v>
      </c>
      <c r="L192" s="32"/>
      <c r="M192" s="25"/>
    </row>
    <row r="193" spans="1:13" ht="19.5" customHeight="1">
      <c r="A193" s="23"/>
      <c r="B193" s="23"/>
      <c r="C193" s="24"/>
      <c r="D193" s="34" t="s">
        <v>9</v>
      </c>
      <c r="E193" s="32"/>
      <c r="F193" s="48"/>
      <c r="G193" s="48"/>
      <c r="H193" s="48"/>
      <c r="I193" s="32"/>
      <c r="J193" s="32"/>
      <c r="K193" s="32"/>
      <c r="L193" s="32"/>
      <c r="M193" s="25"/>
    </row>
    <row r="194" spans="1:13" ht="19.5" customHeight="1">
      <c r="A194" s="23"/>
      <c r="B194" s="23"/>
      <c r="C194" s="24"/>
      <c r="D194" s="34" t="s">
        <v>13</v>
      </c>
      <c r="E194" s="32"/>
      <c r="F194" s="48"/>
      <c r="G194" s="48"/>
      <c r="H194" s="48"/>
      <c r="I194" s="32"/>
      <c r="J194" s="32"/>
      <c r="K194" s="32"/>
      <c r="L194" s="32"/>
      <c r="M194" s="25"/>
    </row>
    <row r="195" spans="1:13" ht="19.5" customHeight="1">
      <c r="A195" s="23"/>
      <c r="B195" s="23"/>
      <c r="C195" s="24"/>
      <c r="D195" s="34" t="s">
        <v>14</v>
      </c>
      <c r="E195" s="32">
        <f>SUM(E192,E193)-E194</f>
        <v>846100</v>
      </c>
      <c r="F195" s="48">
        <f>SUM(F192,F193)-F194</f>
        <v>710400</v>
      </c>
      <c r="G195" s="48"/>
      <c r="H195" s="48"/>
      <c r="I195" s="32">
        <f>SUM(I192,I193)-I194</f>
        <v>846100</v>
      </c>
      <c r="J195" s="32">
        <f>SUM(J192,J193)-J194</f>
        <v>768027</v>
      </c>
      <c r="K195" s="32">
        <f>SUM(K192,K193)-K194</f>
        <v>78073</v>
      </c>
      <c r="L195" s="32"/>
      <c r="M195" s="32"/>
    </row>
    <row r="196" spans="1:13" ht="19.5" customHeight="1">
      <c r="A196" s="6"/>
      <c r="B196" s="29" t="s">
        <v>146</v>
      </c>
      <c r="C196" s="105" t="s">
        <v>100</v>
      </c>
      <c r="D196" s="34" t="s">
        <v>8</v>
      </c>
      <c r="E196" s="32">
        <f>SUM(M196,I196)</f>
        <v>3121</v>
      </c>
      <c r="F196" s="48"/>
      <c r="G196" s="48"/>
      <c r="H196" s="48"/>
      <c r="I196" s="32">
        <f>SUM(J196:L196)</f>
        <v>3121</v>
      </c>
      <c r="J196" s="32"/>
      <c r="K196" s="32">
        <v>3121</v>
      </c>
      <c r="L196" s="32"/>
      <c r="M196" s="25"/>
    </row>
    <row r="197" spans="1:13" ht="19.5" customHeight="1">
      <c r="A197" s="23"/>
      <c r="B197" s="23"/>
      <c r="C197" s="106"/>
      <c r="D197" s="34" t="s">
        <v>9</v>
      </c>
      <c r="E197" s="32"/>
      <c r="F197" s="48"/>
      <c r="G197" s="48"/>
      <c r="H197" s="48"/>
      <c r="I197" s="32"/>
      <c r="J197" s="32"/>
      <c r="K197" s="32"/>
      <c r="L197" s="32"/>
      <c r="M197" s="25"/>
    </row>
    <row r="198" spans="1:13" ht="19.5" customHeight="1">
      <c r="A198" s="23"/>
      <c r="B198" s="23"/>
      <c r="C198" s="24"/>
      <c r="D198" s="34" t="s">
        <v>13</v>
      </c>
      <c r="E198" s="32"/>
      <c r="F198" s="48"/>
      <c r="G198" s="48"/>
      <c r="H198" s="48"/>
      <c r="I198" s="32"/>
      <c r="J198" s="32"/>
      <c r="K198" s="32"/>
      <c r="L198" s="32"/>
      <c r="M198" s="25"/>
    </row>
    <row r="199" spans="1:13" ht="19.5" customHeight="1">
      <c r="A199" s="23"/>
      <c r="B199" s="23"/>
      <c r="C199" s="24"/>
      <c r="D199" s="34" t="s">
        <v>14</v>
      </c>
      <c r="E199" s="32">
        <f>SUM(E196,E197)-E198</f>
        <v>3121</v>
      </c>
      <c r="F199" s="48"/>
      <c r="G199" s="48"/>
      <c r="H199" s="48"/>
      <c r="I199" s="32">
        <f>SUM(I196,I197)-I198</f>
        <v>3121</v>
      </c>
      <c r="J199" s="32"/>
      <c r="K199" s="32">
        <f>SUM(K196,K197)-K198</f>
        <v>3121</v>
      </c>
      <c r="L199" s="32"/>
      <c r="M199" s="32"/>
    </row>
    <row r="200" spans="1:13" ht="19.5" customHeight="1">
      <c r="A200" s="6"/>
      <c r="B200" s="29" t="s">
        <v>118</v>
      </c>
      <c r="C200" s="14" t="s">
        <v>16</v>
      </c>
      <c r="D200" s="34" t="s">
        <v>8</v>
      </c>
      <c r="E200" s="32">
        <f>SUM(M200,I200)</f>
        <v>9295</v>
      </c>
      <c r="F200" s="48"/>
      <c r="G200" s="48"/>
      <c r="H200" s="48"/>
      <c r="I200" s="32">
        <f>SUM(J200:L200)</f>
        <v>9295</v>
      </c>
      <c r="J200" s="32"/>
      <c r="K200" s="32">
        <v>9295</v>
      </c>
      <c r="L200" s="32"/>
      <c r="M200" s="25"/>
    </row>
    <row r="201" spans="1:13" ht="19.5" customHeight="1">
      <c r="A201" s="23"/>
      <c r="B201" s="23"/>
      <c r="C201" s="24"/>
      <c r="D201" s="34" t="s">
        <v>9</v>
      </c>
      <c r="E201" s="32"/>
      <c r="F201" s="48"/>
      <c r="G201" s="48"/>
      <c r="H201" s="48"/>
      <c r="I201" s="32"/>
      <c r="J201" s="32"/>
      <c r="K201" s="32"/>
      <c r="L201" s="32"/>
      <c r="M201" s="25"/>
    </row>
    <row r="202" spans="1:13" ht="19.5" customHeight="1">
      <c r="A202" s="23"/>
      <c r="B202" s="23"/>
      <c r="C202" s="24"/>
      <c r="D202" s="34" t="s">
        <v>13</v>
      </c>
      <c r="E202" s="32"/>
      <c r="F202" s="48"/>
      <c r="G202" s="48"/>
      <c r="H202" s="48"/>
      <c r="I202" s="32"/>
      <c r="J202" s="32"/>
      <c r="K202" s="32"/>
      <c r="L202" s="32"/>
      <c r="M202" s="25"/>
    </row>
    <row r="203" spans="1:13" ht="19.5" customHeight="1">
      <c r="A203" s="27"/>
      <c r="B203" s="27"/>
      <c r="C203" s="28"/>
      <c r="D203" s="22" t="s">
        <v>14</v>
      </c>
      <c r="E203" s="25">
        <f>SUM(E200,E201)-E202</f>
        <v>9295</v>
      </c>
      <c r="F203" s="47"/>
      <c r="G203" s="47"/>
      <c r="H203" s="47"/>
      <c r="I203" s="25">
        <f>SUM(I200,I201)-I202</f>
        <v>9295</v>
      </c>
      <c r="J203" s="25"/>
      <c r="K203" s="25">
        <f>SUM(K200,K201)-K202</f>
        <v>9295</v>
      </c>
      <c r="L203" s="25"/>
      <c r="M203" s="25"/>
    </row>
    <row r="204" spans="1:13" ht="19.5" customHeight="1">
      <c r="A204" s="6" t="s">
        <v>119</v>
      </c>
      <c r="B204" s="29"/>
      <c r="C204" s="107" t="s">
        <v>120</v>
      </c>
      <c r="D204" s="34" t="s">
        <v>8</v>
      </c>
      <c r="E204" s="17">
        <f>SUM(E208,E212,E216,E220,E224,E228,E232)</f>
        <v>2720079</v>
      </c>
      <c r="F204" s="17"/>
      <c r="G204" s="17"/>
      <c r="H204" s="17"/>
      <c r="I204" s="17">
        <f>SUM(I208,I212,I216,I220,I224,I228,I232)</f>
        <v>2720079</v>
      </c>
      <c r="J204" s="17">
        <f>SUM(J208,J212,J216,J220,J224,J228,J232)</f>
        <v>1860449</v>
      </c>
      <c r="K204" s="17">
        <f>SUM(K208,K212,K216,K220,K224,K228,K232)</f>
        <v>690630</v>
      </c>
      <c r="L204" s="17">
        <f>SUM(L208,L212,L216,L220,L224,L228,L232)</f>
        <v>169000</v>
      </c>
      <c r="M204" s="17"/>
    </row>
    <row r="205" spans="1:13" ht="19.5" customHeight="1">
      <c r="A205" s="23"/>
      <c r="B205" s="23"/>
      <c r="C205" s="108"/>
      <c r="D205" s="34" t="s">
        <v>9</v>
      </c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ht="19.5" customHeight="1">
      <c r="A206" s="23"/>
      <c r="B206" s="23"/>
      <c r="C206" s="24"/>
      <c r="D206" s="34" t="s">
        <v>13</v>
      </c>
      <c r="E206" s="17">
        <f>SUM(E210,E214,E218,E222,E226,E230,E234)</f>
        <v>87048</v>
      </c>
      <c r="F206" s="17"/>
      <c r="G206" s="17"/>
      <c r="H206" s="17"/>
      <c r="I206" s="17">
        <f>SUM(I210,I214,I218,I222,I226,I230,I234)</f>
        <v>87048</v>
      </c>
      <c r="J206" s="17"/>
      <c r="K206" s="17">
        <f>SUM(K210,K214,K218,K222,K226,K230,K234)</f>
        <v>87048</v>
      </c>
      <c r="L206" s="17"/>
      <c r="M206" s="17"/>
    </row>
    <row r="207" spans="1:13" ht="19.5" customHeight="1">
      <c r="A207" s="23"/>
      <c r="B207" s="23"/>
      <c r="C207" s="24"/>
      <c r="D207" s="34" t="s">
        <v>14</v>
      </c>
      <c r="E207" s="17">
        <f>SUM(E211,E215,E219,E223,E227,E231,E235)</f>
        <v>2633031</v>
      </c>
      <c r="F207" s="17"/>
      <c r="G207" s="17"/>
      <c r="H207" s="17"/>
      <c r="I207" s="17">
        <f>SUM(I211,I215,I219,I223,I227,I231,I235)</f>
        <v>2633031</v>
      </c>
      <c r="J207" s="17">
        <f>SUM(J211,J215,J219,J223,J227,J231,J235)</f>
        <v>1860449</v>
      </c>
      <c r="K207" s="17">
        <f>SUM(K211,K215,K219,K223,K227,K231,K235)</f>
        <v>603582</v>
      </c>
      <c r="L207" s="17">
        <f>SUM(L211,L215,L219,L223,L227,L231,L235)</f>
        <v>169000</v>
      </c>
      <c r="M207" s="17"/>
    </row>
    <row r="208" spans="1:13" ht="19.5" customHeight="1">
      <c r="A208" s="6"/>
      <c r="B208" s="29" t="s">
        <v>121</v>
      </c>
      <c r="C208" s="105" t="s">
        <v>122</v>
      </c>
      <c r="D208" s="34" t="s">
        <v>8</v>
      </c>
      <c r="E208" s="32">
        <f>SUM(I208,M208)</f>
        <v>687659</v>
      </c>
      <c r="F208" s="48"/>
      <c r="G208" s="48"/>
      <c r="H208" s="48"/>
      <c r="I208" s="32">
        <f>SUM(K208,L208,J208)</f>
        <v>687659</v>
      </c>
      <c r="J208" s="32">
        <v>481604</v>
      </c>
      <c r="K208" s="32">
        <v>206055</v>
      </c>
      <c r="L208" s="32"/>
      <c r="M208" s="25"/>
    </row>
    <row r="209" spans="1:13" ht="19.5" customHeight="1">
      <c r="A209" s="23"/>
      <c r="B209" s="23"/>
      <c r="C209" s="106"/>
      <c r="D209" s="34" t="s">
        <v>9</v>
      </c>
      <c r="E209" s="32"/>
      <c r="F209" s="48"/>
      <c r="G209" s="48"/>
      <c r="H209" s="48"/>
      <c r="I209" s="32"/>
      <c r="J209" s="32"/>
      <c r="K209" s="32"/>
      <c r="L209" s="32"/>
      <c r="M209" s="25"/>
    </row>
    <row r="210" spans="1:13" ht="19.5" customHeight="1">
      <c r="A210" s="23"/>
      <c r="B210" s="23"/>
      <c r="C210" s="24"/>
      <c r="D210" s="34" t="s">
        <v>13</v>
      </c>
      <c r="E210" s="32">
        <f>SUM(I210,M210)</f>
        <v>67048</v>
      </c>
      <c r="F210" s="48"/>
      <c r="G210" s="48"/>
      <c r="H210" s="48"/>
      <c r="I210" s="32">
        <f>SUM(K210,L210,J210)</f>
        <v>67048</v>
      </c>
      <c r="J210" s="32"/>
      <c r="K210" s="32">
        <v>67048</v>
      </c>
      <c r="L210" s="32"/>
      <c r="M210" s="25"/>
    </row>
    <row r="211" spans="1:13" ht="19.5" customHeight="1">
      <c r="A211" s="23"/>
      <c r="B211" s="23"/>
      <c r="C211" s="24"/>
      <c r="D211" s="34" t="s">
        <v>14</v>
      </c>
      <c r="E211" s="32">
        <f>SUM(E208,E209)-E210</f>
        <v>620611</v>
      </c>
      <c r="F211" s="48"/>
      <c r="G211" s="48"/>
      <c r="H211" s="48"/>
      <c r="I211" s="32">
        <f>SUM(I208,I209)-I210</f>
        <v>620611</v>
      </c>
      <c r="J211" s="32">
        <f>SUM(J208,J209)-J210</f>
        <v>481604</v>
      </c>
      <c r="K211" s="32">
        <f>SUM(K208,K209)-K210</f>
        <v>139007</v>
      </c>
      <c r="L211" s="32"/>
      <c r="M211" s="25"/>
    </row>
    <row r="212" spans="1:13" ht="19.5" customHeight="1">
      <c r="A212" s="6"/>
      <c r="B212" s="29" t="s">
        <v>123</v>
      </c>
      <c r="C212" s="105" t="s">
        <v>124</v>
      </c>
      <c r="D212" s="34" t="s">
        <v>8</v>
      </c>
      <c r="E212" s="32">
        <f>SUM(I212,M212)</f>
        <v>534753</v>
      </c>
      <c r="F212" s="48"/>
      <c r="G212" s="48"/>
      <c r="H212" s="48"/>
      <c r="I212" s="32">
        <f>SUM(K212,L212,J212)</f>
        <v>534753</v>
      </c>
      <c r="J212" s="32">
        <v>458950</v>
      </c>
      <c r="K212" s="32">
        <v>63803</v>
      </c>
      <c r="L212" s="32">
        <v>12000</v>
      </c>
      <c r="M212" s="25"/>
    </row>
    <row r="213" spans="1:13" ht="19.5" customHeight="1">
      <c r="A213" s="23"/>
      <c r="B213" s="23"/>
      <c r="C213" s="106"/>
      <c r="D213" s="34" t="s">
        <v>9</v>
      </c>
      <c r="E213" s="32"/>
      <c r="F213" s="48"/>
      <c r="G213" s="48"/>
      <c r="H213" s="48"/>
      <c r="I213" s="32"/>
      <c r="J213" s="32"/>
      <c r="K213" s="32"/>
      <c r="L213" s="32"/>
      <c r="M213" s="25"/>
    </row>
    <row r="214" spans="1:13" ht="19.5" customHeight="1">
      <c r="A214" s="23"/>
      <c r="B214" s="23"/>
      <c r="C214" s="24"/>
      <c r="D214" s="34" t="s">
        <v>13</v>
      </c>
      <c r="E214" s="32">
        <f>SUM(I214,M214)</f>
        <v>13340</v>
      </c>
      <c r="F214" s="48"/>
      <c r="G214" s="48"/>
      <c r="H214" s="48"/>
      <c r="I214" s="32">
        <f>SUM(K214,L214,J214)</f>
        <v>13340</v>
      </c>
      <c r="J214" s="32"/>
      <c r="K214" s="32">
        <v>13340</v>
      </c>
      <c r="L214" s="32"/>
      <c r="M214" s="25"/>
    </row>
    <row r="215" spans="1:13" ht="19.5" customHeight="1">
      <c r="A215" s="27"/>
      <c r="B215" s="27"/>
      <c r="C215" s="28"/>
      <c r="D215" s="22" t="s">
        <v>14</v>
      </c>
      <c r="E215" s="25">
        <f>SUM(E212,E213)-E214</f>
        <v>521413</v>
      </c>
      <c r="F215" s="47"/>
      <c r="G215" s="47"/>
      <c r="H215" s="47"/>
      <c r="I215" s="25">
        <f>SUM(I212,I213)-I214</f>
        <v>521413</v>
      </c>
      <c r="J215" s="25">
        <f>SUM(J212,J213)-J214</f>
        <v>458950</v>
      </c>
      <c r="K215" s="25">
        <f>SUM(K212,K213)-K214</f>
        <v>50463</v>
      </c>
      <c r="L215" s="25">
        <f>SUM(L212,L213)-L214</f>
        <v>12000</v>
      </c>
      <c r="M215" s="25"/>
    </row>
    <row r="216" spans="1:13" ht="19.5" customHeight="1">
      <c r="A216" s="6"/>
      <c r="B216" s="29" t="s">
        <v>125</v>
      </c>
      <c r="C216" s="105" t="s">
        <v>126</v>
      </c>
      <c r="D216" s="34" t="s">
        <v>8</v>
      </c>
      <c r="E216" s="32">
        <f>SUM(I216,M216)</f>
        <v>268712</v>
      </c>
      <c r="F216" s="48"/>
      <c r="G216" s="48"/>
      <c r="H216" s="48"/>
      <c r="I216" s="32">
        <f>SUM(K216,L216,J216)</f>
        <v>268712</v>
      </c>
      <c r="J216" s="32">
        <v>226387</v>
      </c>
      <c r="K216" s="32">
        <v>42325</v>
      </c>
      <c r="L216" s="32"/>
      <c r="M216" s="25"/>
    </row>
    <row r="217" spans="1:13" ht="19.5" customHeight="1">
      <c r="A217" s="23"/>
      <c r="B217" s="23"/>
      <c r="C217" s="106"/>
      <c r="D217" s="34" t="s">
        <v>9</v>
      </c>
      <c r="E217" s="32"/>
      <c r="F217" s="48"/>
      <c r="G217" s="48"/>
      <c r="H217" s="48"/>
      <c r="I217" s="32"/>
      <c r="J217" s="32"/>
      <c r="K217" s="32"/>
      <c r="L217" s="32"/>
      <c r="M217" s="25"/>
    </row>
    <row r="218" spans="1:13" ht="19.5" customHeight="1">
      <c r="A218" s="23"/>
      <c r="B218" s="23"/>
      <c r="C218" s="24"/>
      <c r="D218" s="34" t="s">
        <v>13</v>
      </c>
      <c r="E218" s="32">
        <f>SUM(I218,M218)</f>
        <v>6660</v>
      </c>
      <c r="F218" s="48"/>
      <c r="G218" s="48"/>
      <c r="H218" s="48"/>
      <c r="I218" s="32">
        <f>SUM(K218,L218,J218)</f>
        <v>6660</v>
      </c>
      <c r="J218" s="32"/>
      <c r="K218" s="32">
        <v>6660</v>
      </c>
      <c r="L218" s="32"/>
      <c r="M218" s="25"/>
    </row>
    <row r="219" spans="1:13" ht="19.5" customHeight="1">
      <c r="A219" s="23"/>
      <c r="B219" s="23"/>
      <c r="C219" s="24"/>
      <c r="D219" s="34" t="s">
        <v>14</v>
      </c>
      <c r="E219" s="32">
        <f>SUM(E216,E217)-E218</f>
        <v>262052</v>
      </c>
      <c r="F219" s="48"/>
      <c r="G219" s="48"/>
      <c r="H219" s="48"/>
      <c r="I219" s="32">
        <f>SUM(I216,I217)-I218</f>
        <v>262052</v>
      </c>
      <c r="J219" s="32">
        <f>SUM(J216,J217)-J218</f>
        <v>226387</v>
      </c>
      <c r="K219" s="32">
        <f>SUM(K216,K217)-K218</f>
        <v>35665</v>
      </c>
      <c r="L219" s="32"/>
      <c r="M219" s="25"/>
    </row>
    <row r="220" spans="1:13" ht="19.5" customHeight="1">
      <c r="A220" s="6"/>
      <c r="B220" s="29" t="s">
        <v>127</v>
      </c>
      <c r="C220" s="14" t="s">
        <v>128</v>
      </c>
      <c r="D220" s="34" t="s">
        <v>8</v>
      </c>
      <c r="E220" s="32">
        <f>SUM(I220,M220)</f>
        <v>1213734</v>
      </c>
      <c r="F220" s="48"/>
      <c r="G220" s="48"/>
      <c r="H220" s="48"/>
      <c r="I220" s="32">
        <f>SUM(K220,L220,J220)</f>
        <v>1213734</v>
      </c>
      <c r="J220" s="32">
        <v>693508</v>
      </c>
      <c r="K220" s="32">
        <v>370226</v>
      </c>
      <c r="L220" s="32">
        <v>150000</v>
      </c>
      <c r="M220" s="25"/>
    </row>
    <row r="221" spans="1:13" ht="19.5" customHeight="1">
      <c r="A221" s="23"/>
      <c r="B221" s="23"/>
      <c r="C221" s="24"/>
      <c r="D221" s="34" t="s">
        <v>9</v>
      </c>
      <c r="E221" s="32"/>
      <c r="F221" s="48"/>
      <c r="G221" s="48"/>
      <c r="H221" s="48"/>
      <c r="I221" s="32"/>
      <c r="J221" s="32"/>
      <c r="K221" s="32"/>
      <c r="L221" s="32"/>
      <c r="M221" s="25"/>
    </row>
    <row r="222" spans="1:13" ht="19.5" customHeight="1">
      <c r="A222" s="23"/>
      <c r="B222" s="23"/>
      <c r="C222" s="24"/>
      <c r="D222" s="34" t="s">
        <v>13</v>
      </c>
      <c r="E222" s="32"/>
      <c r="F222" s="48"/>
      <c r="G222" s="48"/>
      <c r="H222" s="48"/>
      <c r="I222" s="32"/>
      <c r="J222" s="32"/>
      <c r="K222" s="32"/>
      <c r="L222" s="32"/>
      <c r="M222" s="25"/>
    </row>
    <row r="223" spans="1:13" ht="19.5" customHeight="1">
      <c r="A223" s="23"/>
      <c r="B223" s="23"/>
      <c r="C223" s="24"/>
      <c r="D223" s="34" t="s">
        <v>14</v>
      </c>
      <c r="E223" s="32">
        <f>SUM(E220,E221)-E222</f>
        <v>1213734</v>
      </c>
      <c r="F223" s="48"/>
      <c r="G223" s="48"/>
      <c r="H223" s="48"/>
      <c r="I223" s="32">
        <f>SUM(I220,I221)-I222</f>
        <v>1213734</v>
      </c>
      <c r="J223" s="32">
        <f>SUM(J220,J221)-J222</f>
        <v>693508</v>
      </c>
      <c r="K223" s="32">
        <f>SUM(K220,K221)-K222</f>
        <v>370226</v>
      </c>
      <c r="L223" s="32">
        <f>SUM(L220,L221)-L222</f>
        <v>150000</v>
      </c>
      <c r="M223" s="25"/>
    </row>
    <row r="224" spans="1:13" ht="19.5" customHeight="1">
      <c r="A224" s="6"/>
      <c r="B224" s="29" t="s">
        <v>129</v>
      </c>
      <c r="C224" s="105" t="s">
        <v>130</v>
      </c>
      <c r="D224" s="34" t="s">
        <v>8</v>
      </c>
      <c r="E224" s="32">
        <f>SUM(I224,M224)</f>
        <v>5000</v>
      </c>
      <c r="F224" s="48"/>
      <c r="G224" s="48"/>
      <c r="H224" s="48"/>
      <c r="I224" s="32">
        <f>SUM(K224,L224,J224)</f>
        <v>5000</v>
      </c>
      <c r="J224" s="32"/>
      <c r="K224" s="32"/>
      <c r="L224" s="32">
        <v>5000</v>
      </c>
      <c r="M224" s="25"/>
    </row>
    <row r="225" spans="1:13" ht="19.5" customHeight="1">
      <c r="A225" s="23"/>
      <c r="B225" s="23"/>
      <c r="C225" s="106"/>
      <c r="D225" s="34" t="s">
        <v>9</v>
      </c>
      <c r="E225" s="32"/>
      <c r="F225" s="48"/>
      <c r="G225" s="48"/>
      <c r="H225" s="48"/>
      <c r="I225" s="32"/>
      <c r="J225" s="32"/>
      <c r="K225" s="32"/>
      <c r="L225" s="32"/>
      <c r="M225" s="25"/>
    </row>
    <row r="226" spans="1:13" ht="19.5" customHeight="1">
      <c r="A226" s="23"/>
      <c r="B226" s="23"/>
      <c r="C226" s="24"/>
      <c r="D226" s="34" t="s">
        <v>13</v>
      </c>
      <c r="E226" s="32"/>
      <c r="F226" s="48"/>
      <c r="G226" s="48"/>
      <c r="H226" s="48"/>
      <c r="I226" s="32"/>
      <c r="J226" s="32"/>
      <c r="K226" s="32"/>
      <c r="L226" s="32"/>
      <c r="M226" s="25"/>
    </row>
    <row r="227" spans="1:13" ht="19.5" customHeight="1">
      <c r="A227" s="23"/>
      <c r="B227" s="23"/>
      <c r="C227" s="24"/>
      <c r="D227" s="34" t="s">
        <v>14</v>
      </c>
      <c r="E227" s="32">
        <f>SUM(E224,E225)-E226</f>
        <v>5000</v>
      </c>
      <c r="F227" s="48"/>
      <c r="G227" s="48"/>
      <c r="H227" s="48"/>
      <c r="I227" s="32">
        <f>SUM(I224,I225)-I226</f>
        <v>5000</v>
      </c>
      <c r="J227" s="32"/>
      <c r="K227" s="32"/>
      <c r="L227" s="32">
        <f>SUM(L224,L225)-L226</f>
        <v>5000</v>
      </c>
      <c r="M227" s="25"/>
    </row>
    <row r="228" spans="1:13" ht="19.5" customHeight="1">
      <c r="A228" s="6"/>
      <c r="B228" s="29" t="s">
        <v>131</v>
      </c>
      <c r="C228" s="105" t="s">
        <v>132</v>
      </c>
      <c r="D228" s="34" t="s">
        <v>8</v>
      </c>
      <c r="E228" s="32">
        <f>SUM(I228,M228)</f>
        <v>2000</v>
      </c>
      <c r="F228" s="48"/>
      <c r="G228" s="48"/>
      <c r="H228" s="48"/>
      <c r="I228" s="32">
        <f>SUM(K228,L228,J228)</f>
        <v>2000</v>
      </c>
      <c r="J228" s="32"/>
      <c r="K228" s="32"/>
      <c r="L228" s="32">
        <v>2000</v>
      </c>
      <c r="M228" s="25"/>
    </row>
    <row r="229" spans="1:13" ht="19.5" customHeight="1">
      <c r="A229" s="23"/>
      <c r="B229" s="23"/>
      <c r="C229" s="106"/>
      <c r="D229" s="34" t="s">
        <v>9</v>
      </c>
      <c r="E229" s="32"/>
      <c r="F229" s="48"/>
      <c r="G229" s="48"/>
      <c r="H229" s="48"/>
      <c r="I229" s="32"/>
      <c r="J229" s="32"/>
      <c r="K229" s="32"/>
      <c r="L229" s="32"/>
      <c r="M229" s="25"/>
    </row>
    <row r="230" spans="1:13" ht="19.5" customHeight="1">
      <c r="A230" s="23"/>
      <c r="B230" s="23"/>
      <c r="C230" s="24"/>
      <c r="D230" s="34" t="s">
        <v>13</v>
      </c>
      <c r="E230" s="32"/>
      <c r="F230" s="48"/>
      <c r="G230" s="48"/>
      <c r="H230" s="48"/>
      <c r="I230" s="32"/>
      <c r="J230" s="32"/>
      <c r="K230" s="32"/>
      <c r="L230" s="32"/>
      <c r="M230" s="25"/>
    </row>
    <row r="231" spans="1:13" ht="19.5" customHeight="1">
      <c r="A231" s="23"/>
      <c r="B231" s="23"/>
      <c r="C231" s="24"/>
      <c r="D231" s="34" t="s">
        <v>14</v>
      </c>
      <c r="E231" s="32">
        <f>SUM(E228,E229)-E230</f>
        <v>2000</v>
      </c>
      <c r="F231" s="48"/>
      <c r="G231" s="48"/>
      <c r="H231" s="48"/>
      <c r="I231" s="32">
        <f>SUM(I228,I229)-I230</f>
        <v>2000</v>
      </c>
      <c r="J231" s="32"/>
      <c r="K231" s="32"/>
      <c r="L231" s="32">
        <f>SUM(L228,L229)-L230</f>
        <v>2000</v>
      </c>
      <c r="M231" s="25"/>
    </row>
    <row r="232" spans="1:13" ht="19.5" customHeight="1">
      <c r="A232" s="6"/>
      <c r="B232" s="29" t="s">
        <v>147</v>
      </c>
      <c r="C232" s="105" t="s">
        <v>100</v>
      </c>
      <c r="D232" s="34" t="s">
        <v>8</v>
      </c>
      <c r="E232" s="32">
        <f>SUM(I232,M232)</f>
        <v>8221</v>
      </c>
      <c r="F232" s="48"/>
      <c r="G232" s="48"/>
      <c r="H232" s="48"/>
      <c r="I232" s="32">
        <f>SUM(K232,L232,J232)</f>
        <v>8221</v>
      </c>
      <c r="J232" s="32"/>
      <c r="K232" s="32">
        <v>8221</v>
      </c>
      <c r="L232" s="32"/>
      <c r="M232" s="25"/>
    </row>
    <row r="233" spans="1:13" ht="19.5" customHeight="1">
      <c r="A233" s="23"/>
      <c r="B233" s="23"/>
      <c r="C233" s="106"/>
      <c r="D233" s="34" t="s">
        <v>9</v>
      </c>
      <c r="E233" s="32"/>
      <c r="F233" s="48"/>
      <c r="G233" s="48"/>
      <c r="H233" s="48"/>
      <c r="I233" s="32"/>
      <c r="J233" s="32"/>
      <c r="K233" s="32"/>
      <c r="L233" s="32"/>
      <c r="M233" s="25"/>
    </row>
    <row r="234" spans="1:13" ht="19.5" customHeight="1">
      <c r="A234" s="23"/>
      <c r="B234" s="23"/>
      <c r="C234" s="24"/>
      <c r="D234" s="34" t="s">
        <v>13</v>
      </c>
      <c r="E234" s="32"/>
      <c r="F234" s="48"/>
      <c r="G234" s="48"/>
      <c r="H234" s="48"/>
      <c r="I234" s="32"/>
      <c r="J234" s="32"/>
      <c r="K234" s="32"/>
      <c r="L234" s="32"/>
      <c r="M234" s="25"/>
    </row>
    <row r="235" spans="1:13" ht="19.5" customHeight="1">
      <c r="A235" s="27"/>
      <c r="B235" s="27"/>
      <c r="C235" s="28"/>
      <c r="D235" s="22" t="s">
        <v>14</v>
      </c>
      <c r="E235" s="25">
        <f>SUM(E232,E233)-E234</f>
        <v>8221</v>
      </c>
      <c r="F235" s="47"/>
      <c r="G235" s="47"/>
      <c r="H235" s="47"/>
      <c r="I235" s="25">
        <f>SUM(I232,I233)-I234</f>
        <v>8221</v>
      </c>
      <c r="J235" s="25"/>
      <c r="K235" s="25">
        <f>SUM(K232,K233)-K234</f>
        <v>8221</v>
      </c>
      <c r="L235" s="25"/>
      <c r="M235" s="25"/>
    </row>
    <row r="236" spans="1:13" ht="19.5" customHeight="1">
      <c r="A236" s="6" t="s">
        <v>133</v>
      </c>
      <c r="B236" s="29"/>
      <c r="C236" s="107" t="s">
        <v>134</v>
      </c>
      <c r="D236" s="34" t="s">
        <v>8</v>
      </c>
      <c r="E236" s="17">
        <f>SUM(E240,E244)</f>
        <v>27000</v>
      </c>
      <c r="F236" s="17"/>
      <c r="G236" s="17"/>
      <c r="H236" s="17"/>
      <c r="I236" s="17">
        <f>SUM(I240,I244)</f>
        <v>27000</v>
      </c>
      <c r="J236" s="17"/>
      <c r="K236" s="17">
        <f>SUM(K240,K244)</f>
        <v>22000</v>
      </c>
      <c r="L236" s="17">
        <f>SUM(L240,L244)</f>
        <v>5000</v>
      </c>
      <c r="M236" s="25"/>
    </row>
    <row r="237" spans="1:13" ht="19.5" customHeight="1">
      <c r="A237" s="23"/>
      <c r="B237" s="23"/>
      <c r="C237" s="108"/>
      <c r="D237" s="34" t="s">
        <v>9</v>
      </c>
      <c r="E237" s="17"/>
      <c r="F237" s="17"/>
      <c r="G237" s="17"/>
      <c r="H237" s="17"/>
      <c r="I237" s="17"/>
      <c r="J237" s="17"/>
      <c r="K237" s="17"/>
      <c r="L237" s="17"/>
      <c r="M237" s="25"/>
    </row>
    <row r="238" spans="1:13" ht="19.5" customHeight="1">
      <c r="A238" s="23"/>
      <c r="B238" s="23"/>
      <c r="C238" s="24"/>
      <c r="D238" s="34" t="s">
        <v>13</v>
      </c>
      <c r="E238" s="17"/>
      <c r="F238" s="17"/>
      <c r="G238" s="17"/>
      <c r="H238" s="17"/>
      <c r="I238" s="17"/>
      <c r="J238" s="17"/>
      <c r="K238" s="17"/>
      <c r="L238" s="17"/>
      <c r="M238" s="25"/>
    </row>
    <row r="239" spans="1:13" ht="19.5" customHeight="1">
      <c r="A239" s="23"/>
      <c r="B239" s="23"/>
      <c r="C239" s="24"/>
      <c r="D239" s="34" t="s">
        <v>14</v>
      </c>
      <c r="E239" s="17">
        <f>SUM(E243,E247)</f>
        <v>27000</v>
      </c>
      <c r="F239" s="17"/>
      <c r="G239" s="17"/>
      <c r="H239" s="17"/>
      <c r="I239" s="17">
        <f>SUM(I243,I247)</f>
        <v>27000</v>
      </c>
      <c r="J239" s="17"/>
      <c r="K239" s="17">
        <f>SUM(K243,K247)</f>
        <v>22000</v>
      </c>
      <c r="L239" s="17">
        <f>SUM(L243,L247)</f>
        <v>5000</v>
      </c>
      <c r="M239" s="25"/>
    </row>
    <row r="240" spans="1:13" ht="19.5" customHeight="1">
      <c r="A240" s="6"/>
      <c r="B240" s="29" t="s">
        <v>135</v>
      </c>
      <c r="C240" s="105" t="s">
        <v>136</v>
      </c>
      <c r="D240" s="34" t="s">
        <v>8</v>
      </c>
      <c r="E240" s="32">
        <f>SUM(I240,M240)</f>
        <v>22000</v>
      </c>
      <c r="F240" s="48"/>
      <c r="G240" s="48"/>
      <c r="H240" s="48"/>
      <c r="I240" s="32">
        <f>SUM(K240,L240,J240)</f>
        <v>22000</v>
      </c>
      <c r="J240" s="32"/>
      <c r="K240" s="32">
        <v>22000</v>
      </c>
      <c r="L240" s="32"/>
      <c r="M240" s="25"/>
    </row>
    <row r="241" spans="1:13" ht="19.5" customHeight="1">
      <c r="A241" s="23"/>
      <c r="B241" s="23"/>
      <c r="C241" s="106"/>
      <c r="D241" s="34" t="s">
        <v>9</v>
      </c>
      <c r="E241" s="32"/>
      <c r="F241" s="48"/>
      <c r="G241" s="48"/>
      <c r="H241" s="48"/>
      <c r="I241" s="32"/>
      <c r="J241" s="32"/>
      <c r="K241" s="32"/>
      <c r="L241" s="32"/>
      <c r="M241" s="25"/>
    </row>
    <row r="242" spans="1:13" ht="19.5" customHeight="1">
      <c r="A242" s="23"/>
      <c r="B242" s="23"/>
      <c r="C242" s="24"/>
      <c r="D242" s="34" t="s">
        <v>13</v>
      </c>
      <c r="E242" s="32"/>
      <c r="F242" s="48"/>
      <c r="G242" s="48"/>
      <c r="H242" s="48"/>
      <c r="I242" s="32"/>
      <c r="J242" s="32"/>
      <c r="K242" s="32"/>
      <c r="L242" s="32"/>
      <c r="M242" s="25"/>
    </row>
    <row r="243" spans="1:13" ht="19.5" customHeight="1">
      <c r="A243" s="23"/>
      <c r="B243" s="23"/>
      <c r="C243" s="24"/>
      <c r="D243" s="34" t="s">
        <v>14</v>
      </c>
      <c r="E243" s="32">
        <f>SUM(E240,E241)-E242</f>
        <v>22000</v>
      </c>
      <c r="F243" s="48"/>
      <c r="G243" s="48"/>
      <c r="H243" s="48"/>
      <c r="I243" s="32">
        <f>SUM(I240,I241)-I242</f>
        <v>22000</v>
      </c>
      <c r="J243" s="32"/>
      <c r="K243" s="32">
        <f>SUM(K240,K241)-K242</f>
        <v>22000</v>
      </c>
      <c r="L243" s="32"/>
      <c r="M243" s="25"/>
    </row>
    <row r="244" spans="1:13" ht="19.5" customHeight="1">
      <c r="A244" s="6"/>
      <c r="B244" s="29" t="s">
        <v>137</v>
      </c>
      <c r="C244" s="14" t="s">
        <v>138</v>
      </c>
      <c r="D244" s="34" t="s">
        <v>8</v>
      </c>
      <c r="E244" s="32">
        <f>SUM(I244,M244)</f>
        <v>5000</v>
      </c>
      <c r="F244" s="48"/>
      <c r="G244" s="48"/>
      <c r="H244" s="48"/>
      <c r="I244" s="32">
        <f>SUM(K244,L244,J244)</f>
        <v>5000</v>
      </c>
      <c r="J244" s="32"/>
      <c r="K244" s="32"/>
      <c r="L244" s="32">
        <v>5000</v>
      </c>
      <c r="M244" s="25"/>
    </row>
    <row r="245" spans="1:13" ht="19.5" customHeight="1">
      <c r="A245" s="23"/>
      <c r="B245" s="23"/>
      <c r="C245" s="24"/>
      <c r="D245" s="34" t="s">
        <v>9</v>
      </c>
      <c r="E245" s="32"/>
      <c r="F245" s="48"/>
      <c r="G245" s="48"/>
      <c r="H245" s="48"/>
      <c r="I245" s="32"/>
      <c r="J245" s="32"/>
      <c r="K245" s="32"/>
      <c r="L245" s="32"/>
      <c r="M245" s="25"/>
    </row>
    <row r="246" spans="1:13" ht="19.5" customHeight="1">
      <c r="A246" s="23"/>
      <c r="B246" s="23"/>
      <c r="C246" s="24"/>
      <c r="D246" s="34" t="s">
        <v>13</v>
      </c>
      <c r="E246" s="32"/>
      <c r="F246" s="48"/>
      <c r="G246" s="48"/>
      <c r="H246" s="48"/>
      <c r="I246" s="32"/>
      <c r="J246" s="32"/>
      <c r="K246" s="32"/>
      <c r="L246" s="32"/>
      <c r="M246" s="25"/>
    </row>
    <row r="247" spans="1:13" ht="19.5" customHeight="1">
      <c r="A247" s="23"/>
      <c r="B247" s="23"/>
      <c r="C247" s="24"/>
      <c r="D247" s="34" t="s">
        <v>14</v>
      </c>
      <c r="E247" s="32">
        <f>SUM(E244,E245)-E246</f>
        <v>5000</v>
      </c>
      <c r="F247" s="48"/>
      <c r="G247" s="48"/>
      <c r="H247" s="48"/>
      <c r="I247" s="32">
        <f>SUM(I244,I245)-I246</f>
        <v>5000</v>
      </c>
      <c r="J247" s="32"/>
      <c r="K247" s="32"/>
      <c r="L247" s="32">
        <f>SUM(L244,L245)-L246</f>
        <v>5000</v>
      </c>
      <c r="M247" s="25"/>
    </row>
    <row r="248" spans="1:13" ht="19.5" customHeight="1">
      <c r="A248" s="6" t="s">
        <v>139</v>
      </c>
      <c r="B248" s="29"/>
      <c r="C248" s="15" t="s">
        <v>140</v>
      </c>
      <c r="D248" s="34" t="s">
        <v>8</v>
      </c>
      <c r="E248" s="17">
        <f>SUM(E252)</f>
        <v>20000</v>
      </c>
      <c r="F248" s="17"/>
      <c r="G248" s="17"/>
      <c r="H248" s="17"/>
      <c r="I248" s="17">
        <f>SUM(I252)</f>
        <v>20000</v>
      </c>
      <c r="J248" s="17"/>
      <c r="K248" s="17">
        <f>SUM(K252)</f>
        <v>20000</v>
      </c>
      <c r="L248" s="17"/>
      <c r="M248" s="16"/>
    </row>
    <row r="249" spans="1:13" ht="19.5" customHeight="1">
      <c r="A249" s="23"/>
      <c r="B249" s="23"/>
      <c r="C249" s="24"/>
      <c r="D249" s="34" t="s">
        <v>9</v>
      </c>
      <c r="E249" s="17"/>
      <c r="F249" s="17"/>
      <c r="G249" s="17"/>
      <c r="H249" s="17"/>
      <c r="I249" s="17"/>
      <c r="J249" s="17"/>
      <c r="K249" s="17"/>
      <c r="L249" s="17"/>
      <c r="M249" s="16"/>
    </row>
    <row r="250" spans="1:13" ht="19.5" customHeight="1">
      <c r="A250" s="23"/>
      <c r="B250" s="23"/>
      <c r="C250" s="24"/>
      <c r="D250" s="34" t="s">
        <v>13</v>
      </c>
      <c r="E250" s="17"/>
      <c r="F250" s="17"/>
      <c r="G250" s="17"/>
      <c r="H250" s="17"/>
      <c r="I250" s="17"/>
      <c r="J250" s="17"/>
      <c r="K250" s="17"/>
      <c r="L250" s="17"/>
      <c r="M250" s="16"/>
    </row>
    <row r="251" spans="1:13" ht="19.5" customHeight="1">
      <c r="A251" s="23"/>
      <c r="B251" s="23"/>
      <c r="C251" s="24"/>
      <c r="D251" s="34" t="s">
        <v>14</v>
      </c>
      <c r="E251" s="17">
        <f>SUM(E255)</f>
        <v>20000</v>
      </c>
      <c r="F251" s="17"/>
      <c r="G251" s="17"/>
      <c r="H251" s="17"/>
      <c r="I251" s="17">
        <f>SUM(I255)</f>
        <v>20000</v>
      </c>
      <c r="J251" s="17"/>
      <c r="K251" s="17">
        <f>SUM(K255)</f>
        <v>20000</v>
      </c>
      <c r="L251" s="17"/>
      <c r="M251" s="16"/>
    </row>
    <row r="252" spans="1:13" ht="19.5" customHeight="1">
      <c r="A252" s="6"/>
      <c r="B252" s="29" t="s">
        <v>141</v>
      </c>
      <c r="C252" s="14" t="s">
        <v>16</v>
      </c>
      <c r="D252" s="34" t="s">
        <v>8</v>
      </c>
      <c r="E252" s="32">
        <f>SUM(I252,M252)</f>
        <v>20000</v>
      </c>
      <c r="F252" s="48"/>
      <c r="G252" s="48"/>
      <c r="H252" s="48"/>
      <c r="I252" s="32">
        <f>SUM(K252,L252,J252)</f>
        <v>20000</v>
      </c>
      <c r="J252" s="32"/>
      <c r="K252" s="32">
        <v>20000</v>
      </c>
      <c r="L252" s="32"/>
      <c r="M252" s="25"/>
    </row>
    <row r="253" spans="1:13" ht="19.5" customHeight="1">
      <c r="A253" s="23"/>
      <c r="B253" s="23"/>
      <c r="C253" s="24"/>
      <c r="D253" s="34" t="s">
        <v>9</v>
      </c>
      <c r="E253" s="32"/>
      <c r="F253" s="48"/>
      <c r="G253" s="48"/>
      <c r="H253" s="48"/>
      <c r="I253" s="32"/>
      <c r="J253" s="32"/>
      <c r="K253" s="32"/>
      <c r="L253" s="32"/>
      <c r="M253" s="25"/>
    </row>
    <row r="254" spans="1:13" ht="19.5" customHeight="1">
      <c r="A254" s="23"/>
      <c r="B254" s="23"/>
      <c r="C254" s="24"/>
      <c r="D254" s="34" t="s">
        <v>13</v>
      </c>
      <c r="E254" s="32"/>
      <c r="F254" s="48"/>
      <c r="G254" s="48"/>
      <c r="H254" s="48"/>
      <c r="I254" s="32"/>
      <c r="J254" s="32"/>
      <c r="K254" s="32"/>
      <c r="L254" s="32"/>
      <c r="M254" s="25"/>
    </row>
    <row r="255" spans="1:13" ht="19.5" customHeight="1">
      <c r="A255" s="23"/>
      <c r="B255" s="23"/>
      <c r="C255" s="24"/>
      <c r="D255" s="34" t="s">
        <v>14</v>
      </c>
      <c r="E255" s="32">
        <f>SUM(E252,E253)-E254</f>
        <v>20000</v>
      </c>
      <c r="F255" s="48"/>
      <c r="G255" s="48"/>
      <c r="H255" s="48"/>
      <c r="I255" s="32">
        <f>SUM(I252,I253)-I254</f>
        <v>20000</v>
      </c>
      <c r="J255" s="32"/>
      <c r="K255" s="32">
        <f>SUM(K252,K253)-K254</f>
        <v>20000</v>
      </c>
      <c r="L255" s="32"/>
      <c r="M255" s="25"/>
    </row>
    <row r="256" spans="1:13" ht="19.5" customHeight="1">
      <c r="A256" s="109" t="s">
        <v>19</v>
      </c>
      <c r="B256" s="110"/>
      <c r="C256" s="111"/>
      <c r="D256" s="7" t="s">
        <v>8</v>
      </c>
      <c r="E256" s="16">
        <f>SUM(I256,M256)</f>
        <v>35988770</v>
      </c>
      <c r="F256" s="16">
        <f>SUM(F16,F28,F40,F48,F56,F72,F96,F112,F120,F128,F156,F164,F204,F236,F248)</f>
        <v>10369455</v>
      </c>
      <c r="G256" s="16">
        <f>SUM(G16,G28,G40,G48,G56,G72,G96,G112,G120,G128,G156,G164,G204,G236,G248)</f>
        <v>6000</v>
      </c>
      <c r="H256" s="16">
        <f>SUM(H16,H28,H40,H48,H56,H72,H96,H112,H120,I117,H156,H164,H204,H236,H248)</f>
        <v>19310</v>
      </c>
      <c r="I256" s="16">
        <f>SUM(L256,K256,J256)</f>
        <v>34455031</v>
      </c>
      <c r="J256" s="16">
        <f>SUM(J16,J28,J40,J48,J56,J72,J96,J112,J120,J128,J156,J164,J204,J236,J248)</f>
        <v>23372530</v>
      </c>
      <c r="K256" s="16">
        <f>SUM(K16,K28,K40,K48,K56,K72,K96,K112,K120,K128,K156,K164,K204,K236,K248)</f>
        <v>10345151</v>
      </c>
      <c r="L256" s="16">
        <f>SUM(L16,L28,L40,L48,L56,L72,L96,L112,L120,L128,L156,L164,L204,L236,L248)</f>
        <v>737350</v>
      </c>
      <c r="M256" s="16">
        <f>SUM(M16,M28,M40,M48,M56,M72,M96,M112,M120,M128,M156,M164,M204,M236,M248)</f>
        <v>1533739</v>
      </c>
    </row>
    <row r="257" spans="1:13" ht="19.5" customHeight="1">
      <c r="A257" s="112"/>
      <c r="B257" s="113"/>
      <c r="C257" s="114"/>
      <c r="D257" s="7" t="s">
        <v>9</v>
      </c>
      <c r="E257" s="16">
        <f>SUM(I257,M257)</f>
        <v>112100</v>
      </c>
      <c r="F257" s="16"/>
      <c r="G257" s="16"/>
      <c r="H257" s="16"/>
      <c r="I257" s="16">
        <f>SUM(L257,K257,J257)</f>
        <v>62100</v>
      </c>
      <c r="J257" s="16"/>
      <c r="K257" s="16">
        <f>SUM(K17,K29,K41,K49,K57,K73,K97,K113,K121,K129,K157,K165,K205,K237,K249)</f>
        <v>62100</v>
      </c>
      <c r="L257" s="16"/>
      <c r="M257" s="16">
        <f>SUM(M17,M29,M41,M49,M57,M73,M97,M113,M121,M129,M157,M165,M205,M237,M249)</f>
        <v>50000</v>
      </c>
    </row>
    <row r="258" spans="1:13" ht="19.5" customHeight="1">
      <c r="A258" s="112"/>
      <c r="B258" s="113"/>
      <c r="C258" s="114"/>
      <c r="D258" s="7" t="s">
        <v>13</v>
      </c>
      <c r="E258" s="16">
        <f>SUM(I258,M258)</f>
        <v>7007367</v>
      </c>
      <c r="F258" s="16">
        <f>SUM(F18,F30,F42,F50,F58,F74,F98,F114,F122,F130,F158,F166,F206,F238,F250)</f>
        <v>6310000</v>
      </c>
      <c r="G258" s="16"/>
      <c r="H258" s="16"/>
      <c r="I258" s="16">
        <f>SUM(L258,K258,J258)</f>
        <v>7007367</v>
      </c>
      <c r="J258" s="16">
        <f>SUM(J18,J30,J42,J50,J58,J74,J98,J114,J122,J130,J158,J166,J206,J238,J250)</f>
        <v>4678000</v>
      </c>
      <c r="K258" s="16">
        <f>SUM(K18,K30,K42,K50,K58,K74,K98,K114,K122,K130,K158,K166,K206,K238,K250)</f>
        <v>2329367</v>
      </c>
      <c r="L258" s="16"/>
      <c r="M258" s="16"/>
    </row>
    <row r="259" spans="1:13" ht="19.5" customHeight="1">
      <c r="A259" s="115"/>
      <c r="B259" s="116"/>
      <c r="C259" s="117"/>
      <c r="D259" s="10" t="s">
        <v>14</v>
      </c>
      <c r="E259" s="16">
        <f>SUM(I259,M259)</f>
        <v>29093503</v>
      </c>
      <c r="F259" s="16">
        <f>SUM(F256:F257)-F258</f>
        <v>4059455</v>
      </c>
      <c r="G259" s="16">
        <f>SUM(G19,G31,G43,G51,G59,G75,G99,G115,G123,G131,G159,G167,G207,G239,G251)</f>
        <v>6000</v>
      </c>
      <c r="H259" s="16">
        <f>SUM(H256,H257)-H258</f>
        <v>19310</v>
      </c>
      <c r="I259" s="16">
        <f>SUM(L259,K259,J259)</f>
        <v>27509764</v>
      </c>
      <c r="J259" s="16">
        <f>SUM(J19,J31,J43,J51,J59,J75,J99,J115,J123,J131,J159,J167,J207,J239,J251)</f>
        <v>18694530</v>
      </c>
      <c r="K259" s="16">
        <f>SUM(K256,K257)-K258</f>
        <v>8077884</v>
      </c>
      <c r="L259" s="16">
        <f>SUM(L19,L31,L43,L51,L59,L75,L99,L115,L123,L131,L159,L167,L207,L239,L251)</f>
        <v>737350</v>
      </c>
      <c r="M259" s="16">
        <f>SUM(M19,M31,M43,M51,M59,M75,M99,M115,M123,M131,M159,M167,M207,M239,M251)</f>
        <v>1583739</v>
      </c>
    </row>
  </sheetData>
  <mergeCells count="43">
    <mergeCell ref="A256:C259"/>
    <mergeCell ref="C212:C213"/>
    <mergeCell ref="C216:C217"/>
    <mergeCell ref="C232:C233"/>
    <mergeCell ref="C236:C237"/>
    <mergeCell ref="C240:C241"/>
    <mergeCell ref="C224:C225"/>
    <mergeCell ref="C228:C229"/>
    <mergeCell ref="C188:C189"/>
    <mergeCell ref="C184:C185"/>
    <mergeCell ref="C196:C197"/>
    <mergeCell ref="C208:C209"/>
    <mergeCell ref="C204:C205"/>
    <mergeCell ref="C148:C149"/>
    <mergeCell ref="C168:C169"/>
    <mergeCell ref="C180:C181"/>
    <mergeCell ref="C176:C177"/>
    <mergeCell ref="C160:C163"/>
    <mergeCell ref="M8:M15"/>
    <mergeCell ref="I9:I15"/>
    <mergeCell ref="J10:J15"/>
    <mergeCell ref="K10:K15"/>
    <mergeCell ref="L10:L15"/>
    <mergeCell ref="A8:A15"/>
    <mergeCell ref="B8:B15"/>
    <mergeCell ref="C12:D12"/>
    <mergeCell ref="C13:D13"/>
    <mergeCell ref="C14:D14"/>
    <mergeCell ref="C15:D15"/>
    <mergeCell ref="C64:C65"/>
    <mergeCell ref="C96:C97"/>
    <mergeCell ref="C104:C105"/>
    <mergeCell ref="F9:F15"/>
    <mergeCell ref="A6:L6"/>
    <mergeCell ref="G9:G15"/>
    <mergeCell ref="H9:H15"/>
    <mergeCell ref="C116:C118"/>
    <mergeCell ref="E8:E15"/>
    <mergeCell ref="C20:C23"/>
    <mergeCell ref="C52:C53"/>
    <mergeCell ref="C60:C61"/>
    <mergeCell ref="C8:D10"/>
    <mergeCell ref="C11:D11"/>
  </mergeCells>
  <printOptions horizontalCentered="1"/>
  <pageMargins left="0.5905511811023623" right="0.1968503937007874" top="0.3937007874015748" bottom="0.787401574803149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7"/>
  <sheetViews>
    <sheetView zoomScale="75" zoomScaleNormal="75" workbookViewId="0" topLeftCell="A243">
      <selection activeCell="G272" sqref="G272"/>
    </sheetView>
  </sheetViews>
  <sheetFormatPr defaultColWidth="9.00390625" defaultRowHeight="12.75"/>
  <cols>
    <col min="1" max="1" width="6.00390625" style="20" customWidth="1"/>
    <col min="2" max="2" width="6.375" style="20" customWidth="1"/>
    <col min="3" max="3" width="25.75390625" style="21" customWidth="1"/>
    <col min="4" max="4" width="2.75390625" style="21" customWidth="1"/>
    <col min="5" max="5" width="13.00390625" style="21" customWidth="1"/>
    <col min="6" max="6" width="11.25390625" style="51" customWidth="1"/>
    <col min="7" max="7" width="13.625" style="51" customWidth="1"/>
    <col min="8" max="8" width="12.125" style="51" customWidth="1"/>
    <col min="9" max="9" width="11.25390625" style="21" customWidth="1"/>
    <col min="10" max="10" width="13.625" style="21" customWidth="1"/>
    <col min="11" max="11" width="12.125" style="21" customWidth="1"/>
    <col min="12" max="12" width="9.125" style="21" customWidth="1"/>
    <col min="13" max="13" width="11.625" style="21" customWidth="1"/>
  </cols>
  <sheetData>
    <row r="1" spans="1:13" ht="12.75">
      <c r="A1" s="38"/>
      <c r="B1" s="38"/>
      <c r="C1" s="39"/>
      <c r="D1" s="39"/>
      <c r="E1" s="39"/>
      <c r="F1" s="39"/>
      <c r="G1" s="39"/>
      <c r="H1" s="40"/>
      <c r="I1" s="39"/>
      <c r="J1" s="39"/>
      <c r="K1" s="40" t="s">
        <v>18</v>
      </c>
      <c r="L1" s="41"/>
      <c r="M1" s="41"/>
    </row>
    <row r="2" spans="1:13" ht="13.5">
      <c r="A2" s="42"/>
      <c r="B2" s="42"/>
      <c r="C2" s="4"/>
      <c r="D2" s="43"/>
      <c r="E2" s="43"/>
      <c r="F2" s="39"/>
      <c r="G2" s="44"/>
      <c r="H2" s="40"/>
      <c r="I2" s="43"/>
      <c r="J2" s="44"/>
      <c r="K2" s="40" t="s">
        <v>156</v>
      </c>
      <c r="L2" s="41"/>
      <c r="M2" s="41"/>
    </row>
    <row r="3" spans="1:13" ht="13.5">
      <c r="A3" s="42"/>
      <c r="B3" s="42"/>
      <c r="C3" s="4"/>
      <c r="D3" s="43"/>
      <c r="E3" s="43"/>
      <c r="F3" s="39"/>
      <c r="G3" s="44"/>
      <c r="H3" s="40"/>
      <c r="I3" s="43"/>
      <c r="J3" s="44"/>
      <c r="K3" s="40" t="s">
        <v>162</v>
      </c>
      <c r="L3" s="41"/>
      <c r="M3" s="41"/>
    </row>
    <row r="4" spans="1:13" ht="13.5">
      <c r="A4" s="42"/>
      <c r="B4" s="42"/>
      <c r="C4" s="4"/>
      <c r="D4" s="43"/>
      <c r="E4" s="43"/>
      <c r="F4" s="39"/>
      <c r="G4" s="44"/>
      <c r="H4" s="40"/>
      <c r="I4" s="43"/>
      <c r="J4" s="44"/>
      <c r="K4" s="40" t="s">
        <v>154</v>
      </c>
      <c r="L4" s="41"/>
      <c r="M4" s="41"/>
    </row>
    <row r="5" spans="1:13" ht="15">
      <c r="A5" s="42"/>
      <c r="B5" s="42"/>
      <c r="C5" s="4"/>
      <c r="D5" s="43"/>
      <c r="E5" s="43"/>
      <c r="F5" s="39"/>
      <c r="G5" s="44"/>
      <c r="H5" s="45"/>
      <c r="I5" s="43"/>
      <c r="J5" s="44"/>
      <c r="K5" s="45"/>
      <c r="L5" s="45"/>
      <c r="M5" s="45"/>
    </row>
    <row r="6" spans="1:13" ht="18">
      <c r="A6" s="136" t="s">
        <v>148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46"/>
    </row>
    <row r="7" spans="1:13" ht="12.75">
      <c r="A7" s="42"/>
      <c r="B7" s="42"/>
      <c r="C7" s="43"/>
      <c r="D7" s="43"/>
      <c r="E7" s="43"/>
      <c r="F7" s="39"/>
      <c r="G7" s="39"/>
      <c r="H7" s="39"/>
      <c r="I7" s="43"/>
      <c r="J7" s="43"/>
      <c r="K7" s="43"/>
      <c r="L7" s="43"/>
      <c r="M7" s="43"/>
    </row>
    <row r="8" spans="1:13" ht="12.75">
      <c r="A8" s="137" t="s">
        <v>0</v>
      </c>
      <c r="B8" s="137" t="s">
        <v>1</v>
      </c>
      <c r="C8" s="142" t="s">
        <v>2</v>
      </c>
      <c r="D8" s="143"/>
      <c r="E8" s="129" t="s">
        <v>20</v>
      </c>
      <c r="F8" s="2" t="s">
        <v>157</v>
      </c>
      <c r="G8" s="1"/>
      <c r="H8" s="1"/>
      <c r="I8" s="2" t="s">
        <v>4</v>
      </c>
      <c r="J8" s="1"/>
      <c r="K8" s="1"/>
      <c r="L8" s="1"/>
      <c r="M8" s="129" t="s">
        <v>24</v>
      </c>
    </row>
    <row r="9" spans="1:13" ht="12.75">
      <c r="A9" s="138"/>
      <c r="B9" s="140"/>
      <c r="C9" s="144"/>
      <c r="D9" s="145"/>
      <c r="E9" s="130"/>
      <c r="F9" s="152" t="s">
        <v>158</v>
      </c>
      <c r="G9" s="152" t="s">
        <v>159</v>
      </c>
      <c r="H9" s="152" t="s">
        <v>23</v>
      </c>
      <c r="I9" s="132" t="s">
        <v>5</v>
      </c>
      <c r="J9" s="2" t="s">
        <v>6</v>
      </c>
      <c r="K9" s="3"/>
      <c r="L9" s="3"/>
      <c r="M9" s="130"/>
    </row>
    <row r="10" spans="1:13" ht="12.75">
      <c r="A10" s="138"/>
      <c r="B10" s="140"/>
      <c r="C10" s="144"/>
      <c r="D10" s="145"/>
      <c r="E10" s="130"/>
      <c r="F10" s="153"/>
      <c r="G10" s="153"/>
      <c r="H10" s="153"/>
      <c r="I10" s="133"/>
      <c r="J10" s="129" t="s">
        <v>21</v>
      </c>
      <c r="K10" s="129" t="s">
        <v>22</v>
      </c>
      <c r="L10" s="132" t="s">
        <v>7</v>
      </c>
      <c r="M10" s="130"/>
    </row>
    <row r="11" spans="1:13" ht="12.75">
      <c r="A11" s="138"/>
      <c r="B11" s="140"/>
      <c r="C11" s="146" t="s">
        <v>3</v>
      </c>
      <c r="D11" s="147"/>
      <c r="E11" s="130"/>
      <c r="F11" s="153"/>
      <c r="G11" s="153"/>
      <c r="H11" s="153"/>
      <c r="I11" s="133"/>
      <c r="J11" s="130"/>
      <c r="K11" s="104"/>
      <c r="L11" s="134"/>
      <c r="M11" s="130"/>
    </row>
    <row r="12" spans="1:13" ht="12.75">
      <c r="A12" s="138"/>
      <c r="B12" s="140"/>
      <c r="C12" s="146" t="s">
        <v>10</v>
      </c>
      <c r="D12" s="147"/>
      <c r="E12" s="130"/>
      <c r="F12" s="153"/>
      <c r="G12" s="153"/>
      <c r="H12" s="153"/>
      <c r="I12" s="133"/>
      <c r="J12" s="130"/>
      <c r="K12" s="104"/>
      <c r="L12" s="134"/>
      <c r="M12" s="130"/>
    </row>
    <row r="13" spans="1:13" ht="12.75">
      <c r="A13" s="138"/>
      <c r="B13" s="140"/>
      <c r="C13" s="146" t="s">
        <v>11</v>
      </c>
      <c r="D13" s="147"/>
      <c r="E13" s="130"/>
      <c r="F13" s="153"/>
      <c r="G13" s="153"/>
      <c r="H13" s="153"/>
      <c r="I13" s="133"/>
      <c r="J13" s="130"/>
      <c r="K13" s="104"/>
      <c r="L13" s="134"/>
      <c r="M13" s="130"/>
    </row>
    <row r="14" spans="1:13" ht="12.75">
      <c r="A14" s="138"/>
      <c r="B14" s="140"/>
      <c r="C14" s="148" t="s">
        <v>12</v>
      </c>
      <c r="D14" s="149"/>
      <c r="E14" s="130"/>
      <c r="F14" s="153"/>
      <c r="G14" s="153"/>
      <c r="H14" s="153"/>
      <c r="I14" s="133"/>
      <c r="J14" s="130"/>
      <c r="K14" s="104"/>
      <c r="L14" s="134"/>
      <c r="M14" s="130"/>
    </row>
    <row r="15" spans="1:13" ht="12.75">
      <c r="A15" s="139"/>
      <c r="B15" s="141"/>
      <c r="C15" s="150"/>
      <c r="D15" s="151"/>
      <c r="E15" s="131"/>
      <c r="F15" s="154"/>
      <c r="G15" s="154"/>
      <c r="H15" s="154"/>
      <c r="I15" s="103"/>
      <c r="J15" s="131"/>
      <c r="K15" s="102"/>
      <c r="L15" s="135"/>
      <c r="M15" s="131"/>
    </row>
    <row r="16" spans="1:13" ht="19.5" customHeight="1" hidden="1">
      <c r="A16" s="8" t="s">
        <v>26</v>
      </c>
      <c r="B16" s="5"/>
      <c r="C16" s="11" t="s">
        <v>27</v>
      </c>
      <c r="D16" s="22" t="s">
        <v>8</v>
      </c>
      <c r="E16" s="16">
        <f>SUM(E20,E24)</f>
        <v>419000</v>
      </c>
      <c r="F16" s="16">
        <f>SUM(F20,F24)</f>
        <v>413000</v>
      </c>
      <c r="G16" s="16">
        <f>SUM(G20,G24)</f>
        <v>6000</v>
      </c>
      <c r="H16" s="16"/>
      <c r="I16" s="16">
        <f>SUM(I20,I24)</f>
        <v>413000</v>
      </c>
      <c r="J16" s="16">
        <f>SUM(,J20,J24)</f>
        <v>250920</v>
      </c>
      <c r="K16" s="16">
        <f>SUM(K20,K24)</f>
        <v>162080</v>
      </c>
      <c r="L16" s="16"/>
      <c r="M16" s="16">
        <f>SUM(M20,M24)</f>
        <v>6000</v>
      </c>
    </row>
    <row r="17" spans="1:13" ht="19.5" customHeight="1" hidden="1">
      <c r="A17" s="23"/>
      <c r="B17" s="23"/>
      <c r="C17" s="24"/>
      <c r="D17" s="22" t="s">
        <v>9</v>
      </c>
      <c r="E17" s="16"/>
      <c r="F17" s="16"/>
      <c r="G17" s="16"/>
      <c r="H17" s="16"/>
      <c r="I17" s="25"/>
      <c r="J17" s="25"/>
      <c r="K17" s="25"/>
      <c r="L17" s="25"/>
      <c r="M17" s="25"/>
    </row>
    <row r="18" spans="1:13" ht="19.5" customHeight="1" hidden="1">
      <c r="A18" s="23"/>
      <c r="B18" s="23"/>
      <c r="C18" s="24"/>
      <c r="D18" s="22" t="s">
        <v>13</v>
      </c>
      <c r="E18" s="16"/>
      <c r="F18" s="16"/>
      <c r="G18" s="16"/>
      <c r="H18" s="16"/>
      <c r="I18" s="25"/>
      <c r="J18" s="25"/>
      <c r="K18" s="26"/>
      <c r="L18" s="25"/>
      <c r="M18" s="25"/>
    </row>
    <row r="19" spans="1:13" ht="19.5" customHeight="1" hidden="1">
      <c r="A19" s="27"/>
      <c r="B19" s="27"/>
      <c r="C19" s="28"/>
      <c r="D19" s="22" t="s">
        <v>14</v>
      </c>
      <c r="E19" s="16">
        <f>SUM(E23,E27,)</f>
        <v>419000</v>
      </c>
      <c r="F19" s="16">
        <f>SUM(F23,F27)</f>
        <v>413000</v>
      </c>
      <c r="G19" s="16">
        <f>SUM(G23,G27)</f>
        <v>6000</v>
      </c>
      <c r="H19" s="16"/>
      <c r="I19" s="16">
        <f>SUM(I23,I27)</f>
        <v>413000</v>
      </c>
      <c r="J19" s="16">
        <f>SUM(J23,J27)</f>
        <v>250920</v>
      </c>
      <c r="K19" s="16">
        <f>SUM(K23,K27)</f>
        <v>162080</v>
      </c>
      <c r="L19" s="16"/>
      <c r="M19" s="16">
        <f>SUM(M23,M27)</f>
        <v>6000</v>
      </c>
    </row>
    <row r="20" spans="1:13" ht="19.5" customHeight="1" hidden="1">
      <c r="A20" s="23"/>
      <c r="B20" s="23" t="s">
        <v>30</v>
      </c>
      <c r="C20" s="123" t="s">
        <v>31</v>
      </c>
      <c r="D20" s="31" t="s">
        <v>8</v>
      </c>
      <c r="E20" s="25">
        <f>SUM(I20,M20)</f>
        <v>99000</v>
      </c>
      <c r="F20" s="47">
        <v>99000</v>
      </c>
      <c r="G20" s="47"/>
      <c r="H20" s="47"/>
      <c r="I20" s="25">
        <f>SUM(J20,K20,L20)</f>
        <v>99000</v>
      </c>
      <c r="J20" s="25"/>
      <c r="K20" s="25">
        <v>99000</v>
      </c>
      <c r="L20" s="25"/>
      <c r="M20" s="25"/>
    </row>
    <row r="21" spans="1:13" ht="19.5" customHeight="1" hidden="1">
      <c r="A21" s="23"/>
      <c r="B21" s="23"/>
      <c r="C21" s="124"/>
      <c r="D21" s="22" t="s">
        <v>9</v>
      </c>
      <c r="E21" s="25"/>
      <c r="F21" s="47"/>
      <c r="G21" s="47"/>
      <c r="H21" s="47"/>
      <c r="I21" s="25"/>
      <c r="J21" s="25"/>
      <c r="K21" s="25"/>
      <c r="L21" s="25"/>
      <c r="M21" s="25"/>
    </row>
    <row r="22" spans="1:13" ht="19.5" customHeight="1" hidden="1">
      <c r="A22" s="23"/>
      <c r="B22" s="23"/>
      <c r="C22" s="124"/>
      <c r="D22" s="22" t="s">
        <v>13</v>
      </c>
      <c r="E22" s="25"/>
      <c r="F22" s="47"/>
      <c r="G22" s="47"/>
      <c r="H22" s="47"/>
      <c r="I22" s="25"/>
      <c r="J22" s="25"/>
      <c r="K22" s="25"/>
      <c r="L22" s="25"/>
      <c r="M22" s="25"/>
    </row>
    <row r="23" spans="1:13" ht="19.5" customHeight="1" hidden="1">
      <c r="A23" s="27"/>
      <c r="B23" s="27"/>
      <c r="C23" s="125"/>
      <c r="D23" s="22" t="s">
        <v>14</v>
      </c>
      <c r="E23" s="25">
        <f>SUM(E20,E21)-E22</f>
        <v>99000</v>
      </c>
      <c r="F23" s="47">
        <f>SUM(F20,F21)-F22</f>
        <v>99000</v>
      </c>
      <c r="G23" s="47"/>
      <c r="H23" s="47"/>
      <c r="I23" s="25">
        <f>SUM(I20,I21)-I22</f>
        <v>99000</v>
      </c>
      <c r="J23" s="25"/>
      <c r="K23" s="25">
        <f>SUM(K20,K21)-K22</f>
        <v>99000</v>
      </c>
      <c r="L23" s="25"/>
      <c r="M23" s="25"/>
    </row>
    <row r="24" spans="1:13" ht="19.5" customHeight="1" hidden="1">
      <c r="A24" s="23"/>
      <c r="B24" s="23" t="s">
        <v>32</v>
      </c>
      <c r="C24" s="24" t="s">
        <v>33</v>
      </c>
      <c r="D24" s="22" t="s">
        <v>8</v>
      </c>
      <c r="E24" s="25">
        <f>SUM(I24,M24)</f>
        <v>320000</v>
      </c>
      <c r="F24" s="47">
        <v>314000</v>
      </c>
      <c r="G24" s="47">
        <v>6000</v>
      </c>
      <c r="H24" s="47"/>
      <c r="I24" s="25">
        <f>SUM(J24,K24)</f>
        <v>314000</v>
      </c>
      <c r="J24" s="25">
        <v>250920</v>
      </c>
      <c r="K24" s="25">
        <v>63080</v>
      </c>
      <c r="L24" s="25"/>
      <c r="M24" s="25">
        <v>6000</v>
      </c>
    </row>
    <row r="25" spans="1:13" ht="19.5" customHeight="1" hidden="1">
      <c r="A25" s="23"/>
      <c r="B25" s="23"/>
      <c r="C25" s="24"/>
      <c r="D25" s="22" t="s">
        <v>9</v>
      </c>
      <c r="E25" s="25"/>
      <c r="F25" s="47"/>
      <c r="G25" s="47"/>
      <c r="H25" s="47"/>
      <c r="I25" s="25"/>
      <c r="J25" s="25"/>
      <c r="K25" s="25"/>
      <c r="L25" s="25"/>
      <c r="M25" s="25"/>
    </row>
    <row r="26" spans="1:13" ht="19.5" customHeight="1" hidden="1">
      <c r="A26" s="23"/>
      <c r="B26" s="23"/>
      <c r="C26" s="24"/>
      <c r="D26" s="22" t="s">
        <v>13</v>
      </c>
      <c r="E26" s="25"/>
      <c r="F26" s="47"/>
      <c r="G26" s="47"/>
      <c r="H26" s="47"/>
      <c r="I26" s="25"/>
      <c r="J26" s="25"/>
      <c r="K26" s="25"/>
      <c r="L26" s="25"/>
      <c r="M26" s="25"/>
    </row>
    <row r="27" spans="1:13" ht="19.5" customHeight="1" hidden="1">
      <c r="A27" s="23"/>
      <c r="B27" s="23"/>
      <c r="C27" s="24"/>
      <c r="D27" s="22" t="s">
        <v>14</v>
      </c>
      <c r="E27" s="25">
        <f aca="true" t="shared" si="0" ref="E27:M27">SUM(E24,E25)-E26</f>
        <v>320000</v>
      </c>
      <c r="F27" s="47">
        <f>SUM(F24,F25)-F26</f>
        <v>314000</v>
      </c>
      <c r="G27" s="47">
        <f>SUM(G24,G25)-G26</f>
        <v>6000</v>
      </c>
      <c r="H27" s="47"/>
      <c r="I27" s="25">
        <f t="shared" si="0"/>
        <v>314000</v>
      </c>
      <c r="J27" s="25">
        <f t="shared" si="0"/>
        <v>250920</v>
      </c>
      <c r="K27" s="25">
        <f t="shared" si="0"/>
        <v>63080</v>
      </c>
      <c r="L27" s="25"/>
      <c r="M27" s="25">
        <f t="shared" si="0"/>
        <v>6000</v>
      </c>
    </row>
    <row r="28" spans="1:13" ht="19.5" customHeight="1" hidden="1">
      <c r="A28" s="8" t="s">
        <v>36</v>
      </c>
      <c r="B28" s="29"/>
      <c r="C28" s="11" t="s">
        <v>37</v>
      </c>
      <c r="D28" s="22" t="s">
        <v>8</v>
      </c>
      <c r="E28" s="16">
        <f>SUM(E32,E36)</f>
        <v>90800</v>
      </c>
      <c r="F28" s="16">
        <f>SUM(F32,F36)</f>
        <v>5000</v>
      </c>
      <c r="G28" s="16"/>
      <c r="H28" s="16"/>
      <c r="I28" s="16">
        <f>SUM(I32,I36)</f>
        <v>90800</v>
      </c>
      <c r="J28" s="16"/>
      <c r="K28" s="16">
        <f>SUM(K32,K36)</f>
        <v>90800</v>
      </c>
      <c r="L28" s="16"/>
      <c r="M28" s="16"/>
    </row>
    <row r="29" spans="1:13" ht="19.5" customHeight="1" hidden="1">
      <c r="A29" s="23"/>
      <c r="B29" s="23"/>
      <c r="C29" s="24"/>
      <c r="D29" s="22" t="s">
        <v>9</v>
      </c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9.5" customHeight="1" hidden="1">
      <c r="A30" s="23"/>
      <c r="B30" s="23"/>
      <c r="C30" s="24"/>
      <c r="D30" s="22" t="s">
        <v>13</v>
      </c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9.5" customHeight="1" hidden="1">
      <c r="A31" s="27"/>
      <c r="B31" s="27"/>
      <c r="C31" s="28"/>
      <c r="D31" s="22" t="s">
        <v>14</v>
      </c>
      <c r="E31" s="16">
        <f>SUM(E35,E39)</f>
        <v>90800</v>
      </c>
      <c r="F31" s="16">
        <f>SUM(F35,F39)</f>
        <v>5000</v>
      </c>
      <c r="G31" s="16"/>
      <c r="H31" s="16"/>
      <c r="I31" s="16">
        <f>SUM(I35,I39)</f>
        <v>90800</v>
      </c>
      <c r="J31" s="16"/>
      <c r="K31" s="16">
        <f>SUM(K35,K39)</f>
        <v>90800</v>
      </c>
      <c r="L31" s="16"/>
      <c r="M31" s="16"/>
    </row>
    <row r="32" spans="1:13" ht="19.5" customHeight="1" hidden="1">
      <c r="A32" s="29"/>
      <c r="B32" s="29" t="s">
        <v>38</v>
      </c>
      <c r="C32" s="30" t="s">
        <v>39</v>
      </c>
      <c r="D32" s="22" t="s">
        <v>8</v>
      </c>
      <c r="E32" s="25">
        <f>SUM(I32,M32)</f>
        <v>67100</v>
      </c>
      <c r="F32" s="47">
        <v>5000</v>
      </c>
      <c r="G32" s="47"/>
      <c r="H32" s="47"/>
      <c r="I32" s="25">
        <f>SUM(J32,K32,L32)</f>
        <v>67100</v>
      </c>
      <c r="J32" s="25"/>
      <c r="K32" s="25">
        <v>67100</v>
      </c>
      <c r="L32" s="25"/>
      <c r="M32" s="25"/>
    </row>
    <row r="33" spans="1:13" ht="19.5" customHeight="1" hidden="1">
      <c r="A33" s="23"/>
      <c r="B33" s="23"/>
      <c r="C33" s="24"/>
      <c r="D33" s="22" t="s">
        <v>9</v>
      </c>
      <c r="E33" s="25"/>
      <c r="F33" s="47"/>
      <c r="G33" s="47"/>
      <c r="H33" s="47"/>
      <c r="I33" s="25"/>
      <c r="J33" s="25"/>
      <c r="K33" s="25"/>
      <c r="L33" s="25"/>
      <c r="M33" s="25"/>
    </row>
    <row r="34" spans="1:13" ht="19.5" customHeight="1" hidden="1">
      <c r="A34" s="23"/>
      <c r="B34" s="23"/>
      <c r="C34" s="24"/>
      <c r="D34" s="22" t="s">
        <v>13</v>
      </c>
      <c r="E34" s="25"/>
      <c r="F34" s="47"/>
      <c r="G34" s="47"/>
      <c r="H34" s="47"/>
      <c r="I34" s="25"/>
      <c r="J34" s="25"/>
      <c r="K34" s="25"/>
      <c r="L34" s="25"/>
      <c r="M34" s="25"/>
    </row>
    <row r="35" spans="1:13" ht="19.5" customHeight="1" hidden="1">
      <c r="A35" s="27"/>
      <c r="B35" s="27"/>
      <c r="C35" s="28"/>
      <c r="D35" s="22" t="s">
        <v>14</v>
      </c>
      <c r="E35" s="25">
        <f>SUM(E32,E33)-E34</f>
        <v>67100</v>
      </c>
      <c r="F35" s="47">
        <f>SUM(F32,F33)-F34</f>
        <v>5000</v>
      </c>
      <c r="G35" s="47"/>
      <c r="H35" s="47"/>
      <c r="I35" s="25">
        <f>SUM(I32,I33)-I34</f>
        <v>67100</v>
      </c>
      <c r="J35" s="25"/>
      <c r="K35" s="25">
        <f>SUM(K32,K33)-K34</f>
        <v>67100</v>
      </c>
      <c r="L35" s="25"/>
      <c r="M35" s="25"/>
    </row>
    <row r="36" spans="1:13" ht="19.5" customHeight="1" hidden="1">
      <c r="A36" s="29"/>
      <c r="B36" s="29" t="s">
        <v>40</v>
      </c>
      <c r="C36" s="30" t="s">
        <v>41</v>
      </c>
      <c r="D36" s="22" t="s">
        <v>8</v>
      </c>
      <c r="E36" s="25">
        <f>SUM(I36,M36)</f>
        <v>23700</v>
      </c>
      <c r="F36" s="47"/>
      <c r="G36" s="47"/>
      <c r="H36" s="47"/>
      <c r="I36" s="25">
        <f>SUM(J36,K36,L36)</f>
        <v>23700</v>
      </c>
      <c r="J36" s="25"/>
      <c r="K36" s="25">
        <v>23700</v>
      </c>
      <c r="L36" s="25"/>
      <c r="M36" s="25"/>
    </row>
    <row r="37" spans="1:13" ht="19.5" customHeight="1" hidden="1">
      <c r="A37" s="23"/>
      <c r="B37" s="23"/>
      <c r="C37" s="24"/>
      <c r="D37" s="22" t="s">
        <v>9</v>
      </c>
      <c r="E37" s="32"/>
      <c r="F37" s="48"/>
      <c r="G37" s="48"/>
      <c r="H37" s="47"/>
      <c r="I37" s="32"/>
      <c r="J37" s="32"/>
      <c r="K37" s="25"/>
      <c r="L37" s="25"/>
      <c r="M37" s="25"/>
    </row>
    <row r="38" spans="1:13" ht="19.5" customHeight="1" hidden="1">
      <c r="A38" s="23"/>
      <c r="B38" s="23"/>
      <c r="C38" s="24"/>
      <c r="D38" s="22" t="s">
        <v>13</v>
      </c>
      <c r="E38" s="32"/>
      <c r="F38" s="48"/>
      <c r="G38" s="48"/>
      <c r="H38" s="47"/>
      <c r="I38" s="32"/>
      <c r="J38" s="32"/>
      <c r="K38" s="25"/>
      <c r="L38" s="25"/>
      <c r="M38" s="25"/>
    </row>
    <row r="39" spans="1:13" ht="19.5" customHeight="1" hidden="1">
      <c r="A39" s="27"/>
      <c r="B39" s="27"/>
      <c r="C39" s="28"/>
      <c r="D39" s="22" t="s">
        <v>14</v>
      </c>
      <c r="E39" s="32">
        <f>SUM(E36,E37)-E38</f>
        <v>23700</v>
      </c>
      <c r="F39" s="48"/>
      <c r="G39" s="48"/>
      <c r="H39" s="48"/>
      <c r="I39" s="32">
        <f>SUM(I36,I37)-I38</f>
        <v>23700</v>
      </c>
      <c r="J39" s="32"/>
      <c r="K39" s="32">
        <f>SUM(K36,K37)-K38</f>
        <v>23700</v>
      </c>
      <c r="L39" s="25"/>
      <c r="M39" s="25"/>
    </row>
    <row r="40" spans="1:13" ht="19.5" customHeight="1" hidden="1">
      <c r="A40" s="8" t="s">
        <v>46</v>
      </c>
      <c r="B40" s="29"/>
      <c r="C40" s="11" t="s">
        <v>47</v>
      </c>
      <c r="D40" s="34" t="s">
        <v>8</v>
      </c>
      <c r="E40" s="17">
        <f>SUM(E44)</f>
        <v>3421654</v>
      </c>
      <c r="F40" s="17"/>
      <c r="G40" s="17"/>
      <c r="H40" s="17"/>
      <c r="I40" s="17">
        <f>SUM(I44)</f>
        <v>1859215</v>
      </c>
      <c r="J40" s="17">
        <f>SUM(J44)</f>
        <v>962500</v>
      </c>
      <c r="K40" s="17">
        <f>SUM(K44)</f>
        <v>896715</v>
      </c>
      <c r="L40" s="17"/>
      <c r="M40" s="17">
        <f>SUM(M44)</f>
        <v>1562439</v>
      </c>
    </row>
    <row r="41" spans="1:13" ht="19.5" customHeight="1" hidden="1">
      <c r="A41" s="9"/>
      <c r="B41" s="23"/>
      <c r="C41" s="12"/>
      <c r="D41" s="34" t="s">
        <v>9</v>
      </c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9.5" customHeight="1" hidden="1">
      <c r="A42" s="9"/>
      <c r="B42" s="23"/>
      <c r="C42" s="12"/>
      <c r="D42" s="34" t="s">
        <v>13</v>
      </c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9.5" customHeight="1" hidden="1">
      <c r="A43" s="9"/>
      <c r="B43" s="23"/>
      <c r="C43" s="12"/>
      <c r="D43" s="35" t="s">
        <v>14</v>
      </c>
      <c r="E43" s="17">
        <f>SUM(E47)</f>
        <v>3421654</v>
      </c>
      <c r="F43" s="17"/>
      <c r="G43" s="17"/>
      <c r="H43" s="17"/>
      <c r="I43" s="17">
        <f>SUM(I47)</f>
        <v>1859215</v>
      </c>
      <c r="J43" s="17">
        <f>SUM(J47)</f>
        <v>962500</v>
      </c>
      <c r="K43" s="17">
        <f>SUM(K47)</f>
        <v>896715</v>
      </c>
      <c r="L43" s="17"/>
      <c r="M43" s="17">
        <f>SUM(M47)</f>
        <v>1562439</v>
      </c>
    </row>
    <row r="44" spans="1:13" ht="19.5" customHeight="1" hidden="1">
      <c r="A44" s="6"/>
      <c r="B44" s="29" t="s">
        <v>48</v>
      </c>
      <c r="C44" s="13" t="s">
        <v>49</v>
      </c>
      <c r="D44" s="35" t="s">
        <v>8</v>
      </c>
      <c r="E44" s="25">
        <f>SUM(I44,M44)</f>
        <v>3421654</v>
      </c>
      <c r="F44" s="47"/>
      <c r="G44" s="49"/>
      <c r="H44" s="18"/>
      <c r="I44" s="25">
        <f>SUM(K44,J44)</f>
        <v>1859215</v>
      </c>
      <c r="J44" s="36">
        <v>962500</v>
      </c>
      <c r="K44" s="18">
        <v>896715</v>
      </c>
      <c r="L44" s="32"/>
      <c r="M44" s="25">
        <v>1562439</v>
      </c>
    </row>
    <row r="45" spans="1:13" ht="19.5" customHeight="1" hidden="1">
      <c r="A45" s="23"/>
      <c r="B45" s="23"/>
      <c r="C45" s="24"/>
      <c r="D45" s="34" t="s">
        <v>9</v>
      </c>
      <c r="E45" s="25"/>
      <c r="F45" s="47"/>
      <c r="G45" s="50"/>
      <c r="H45" s="18"/>
      <c r="I45" s="25"/>
      <c r="J45" s="37"/>
      <c r="K45" s="18"/>
      <c r="L45" s="36"/>
      <c r="M45" s="25"/>
    </row>
    <row r="46" spans="1:13" ht="19.5" customHeight="1" hidden="1">
      <c r="A46" s="23"/>
      <c r="B46" s="23"/>
      <c r="C46" s="24"/>
      <c r="D46" s="34" t="s">
        <v>13</v>
      </c>
      <c r="E46" s="25"/>
      <c r="F46" s="47"/>
      <c r="G46" s="48"/>
      <c r="H46" s="19"/>
      <c r="I46" s="25"/>
      <c r="J46" s="32"/>
      <c r="K46" s="19"/>
      <c r="L46" s="36"/>
      <c r="M46" s="25"/>
    </row>
    <row r="47" spans="1:13" ht="19.5" customHeight="1" hidden="1">
      <c r="A47" s="27"/>
      <c r="B47" s="27"/>
      <c r="C47" s="28"/>
      <c r="D47" s="22" t="s">
        <v>14</v>
      </c>
      <c r="E47" s="25">
        <f>SUM(E44,E45)-E46</f>
        <v>3421654</v>
      </c>
      <c r="F47" s="47"/>
      <c r="G47" s="47"/>
      <c r="H47" s="47"/>
      <c r="I47" s="25">
        <f>SUM(I44,I45)-I46</f>
        <v>1859215</v>
      </c>
      <c r="J47" s="25">
        <f>SUM(J44,J45)-J46</f>
        <v>962500</v>
      </c>
      <c r="K47" s="25">
        <f>SUM(K44,K45)-K46</f>
        <v>896715</v>
      </c>
      <c r="L47" s="25"/>
      <c r="M47" s="25">
        <f>SUM(M44,M45)-M46</f>
        <v>1562439</v>
      </c>
    </row>
    <row r="48" spans="1:13" ht="19.5" customHeight="1" hidden="1">
      <c r="A48" s="8" t="s">
        <v>50</v>
      </c>
      <c r="B48" s="29"/>
      <c r="C48" s="11" t="s">
        <v>51</v>
      </c>
      <c r="D48" s="34" t="s">
        <v>8</v>
      </c>
      <c r="E48" s="17">
        <f>SUM(E52)</f>
        <v>5000</v>
      </c>
      <c r="F48" s="17">
        <f>SUM(F52)</f>
        <v>5000</v>
      </c>
      <c r="G48" s="17"/>
      <c r="H48" s="17"/>
      <c r="I48" s="17">
        <f>SUM(I52)</f>
        <v>5000</v>
      </c>
      <c r="J48" s="17"/>
      <c r="K48" s="17">
        <f>SUM(K52)</f>
        <v>5000</v>
      </c>
      <c r="L48" s="32"/>
      <c r="M48" s="25"/>
    </row>
    <row r="49" spans="1:13" ht="19.5" customHeight="1" hidden="1">
      <c r="A49" s="23"/>
      <c r="B49" s="23"/>
      <c r="C49" s="24"/>
      <c r="D49" s="34" t="s">
        <v>9</v>
      </c>
      <c r="E49" s="17"/>
      <c r="F49" s="17"/>
      <c r="G49" s="17"/>
      <c r="H49" s="16"/>
      <c r="I49" s="17"/>
      <c r="J49" s="17"/>
      <c r="K49" s="16"/>
      <c r="L49" s="25"/>
      <c r="M49" s="25"/>
    </row>
    <row r="50" spans="1:13" ht="19.5" customHeight="1" hidden="1">
      <c r="A50" s="23"/>
      <c r="B50" s="23"/>
      <c r="C50" s="24"/>
      <c r="D50" s="34" t="s">
        <v>13</v>
      </c>
      <c r="E50" s="17"/>
      <c r="F50" s="17"/>
      <c r="G50" s="17"/>
      <c r="H50" s="16"/>
      <c r="I50" s="17"/>
      <c r="J50" s="17"/>
      <c r="K50" s="16"/>
      <c r="L50" s="25"/>
      <c r="M50" s="25"/>
    </row>
    <row r="51" spans="1:13" ht="19.5" customHeight="1" hidden="1">
      <c r="A51" s="23"/>
      <c r="B51" s="23"/>
      <c r="C51" s="24"/>
      <c r="D51" s="34" t="s">
        <v>14</v>
      </c>
      <c r="E51" s="17">
        <f>SUM(E55)</f>
        <v>5000</v>
      </c>
      <c r="F51" s="17">
        <f>SUM(F55)</f>
        <v>5000</v>
      </c>
      <c r="G51" s="17"/>
      <c r="H51" s="17"/>
      <c r="I51" s="17">
        <f>SUM(I55)</f>
        <v>5000</v>
      </c>
      <c r="J51" s="17"/>
      <c r="K51" s="17">
        <f>SUM(K55)</f>
        <v>5000</v>
      </c>
      <c r="L51" s="25"/>
      <c r="M51" s="25"/>
    </row>
    <row r="52" spans="1:13" ht="19.5" customHeight="1" hidden="1">
      <c r="A52" s="6"/>
      <c r="B52" s="29" t="s">
        <v>52</v>
      </c>
      <c r="C52" s="105" t="s">
        <v>149</v>
      </c>
      <c r="D52" s="34" t="s">
        <v>8</v>
      </c>
      <c r="E52" s="32">
        <f>SUM(I52,M52)</f>
        <v>5000</v>
      </c>
      <c r="F52" s="48">
        <v>5000</v>
      </c>
      <c r="G52" s="48"/>
      <c r="H52" s="47"/>
      <c r="I52" s="32">
        <f>SUM(J52,K52,L52)</f>
        <v>5000</v>
      </c>
      <c r="J52" s="32"/>
      <c r="K52" s="25">
        <v>5000</v>
      </c>
      <c r="L52" s="25"/>
      <c r="M52" s="25"/>
    </row>
    <row r="53" spans="1:13" ht="19.5" customHeight="1" hidden="1">
      <c r="A53" s="23"/>
      <c r="B53" s="23"/>
      <c r="C53" s="106"/>
      <c r="D53" s="34" t="s">
        <v>9</v>
      </c>
      <c r="E53" s="32"/>
      <c r="F53" s="48"/>
      <c r="G53" s="48"/>
      <c r="H53" s="47"/>
      <c r="I53" s="32"/>
      <c r="J53" s="32"/>
      <c r="K53" s="25"/>
      <c r="L53" s="25"/>
      <c r="M53" s="25"/>
    </row>
    <row r="54" spans="1:13" ht="19.5" customHeight="1" hidden="1">
      <c r="A54" s="23"/>
      <c r="B54" s="23"/>
      <c r="C54" s="24"/>
      <c r="D54" s="34" t="s">
        <v>13</v>
      </c>
      <c r="E54" s="32"/>
      <c r="F54" s="48"/>
      <c r="G54" s="48"/>
      <c r="H54" s="47"/>
      <c r="I54" s="32"/>
      <c r="J54" s="32"/>
      <c r="K54" s="25"/>
      <c r="L54" s="25"/>
      <c r="M54" s="25"/>
    </row>
    <row r="55" spans="1:13" ht="19.5" customHeight="1" hidden="1">
      <c r="A55" s="27"/>
      <c r="B55" s="27"/>
      <c r="C55" s="28"/>
      <c r="D55" s="22" t="s">
        <v>14</v>
      </c>
      <c r="E55" s="25">
        <f>SUM(E52,E53)-E54</f>
        <v>5000</v>
      </c>
      <c r="F55" s="47">
        <f>SUM(F52,F53)-F54</f>
        <v>5000</v>
      </c>
      <c r="G55" s="47"/>
      <c r="H55" s="47"/>
      <c r="I55" s="25">
        <f>SUM(I52,I53)-I54</f>
        <v>5000</v>
      </c>
      <c r="J55" s="25"/>
      <c r="K55" s="25">
        <f>SUM(K52,K53)-K54</f>
        <v>5000</v>
      </c>
      <c r="L55" s="25"/>
      <c r="M55" s="25"/>
    </row>
    <row r="56" spans="1:13" ht="19.5" customHeight="1" hidden="1">
      <c r="A56" s="8" t="s">
        <v>53</v>
      </c>
      <c r="B56" s="29"/>
      <c r="C56" s="11" t="s">
        <v>54</v>
      </c>
      <c r="D56" s="34" t="s">
        <v>8</v>
      </c>
      <c r="E56" s="17">
        <f>SUM(E60,E64,E68)</f>
        <v>212300</v>
      </c>
      <c r="F56" s="17">
        <f>SUM(F60,F64,F68)</f>
        <v>203300</v>
      </c>
      <c r="G56" s="17"/>
      <c r="H56" s="17"/>
      <c r="I56" s="17">
        <f>SUM(I60,I64,I68)</f>
        <v>212300</v>
      </c>
      <c r="J56" s="17">
        <f>SUM(J60,J64,J68)</f>
        <v>84712</v>
      </c>
      <c r="K56" s="17">
        <f>SUM(K60,K64,K68)</f>
        <v>127588</v>
      </c>
      <c r="L56" s="17"/>
      <c r="M56" s="17"/>
    </row>
    <row r="57" spans="1:13" ht="19.5" customHeight="1" hidden="1">
      <c r="A57" s="23"/>
      <c r="B57" s="23"/>
      <c r="C57" s="24"/>
      <c r="D57" s="34" t="s">
        <v>9</v>
      </c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9.5" customHeight="1" hidden="1">
      <c r="A58" s="23"/>
      <c r="B58" s="23"/>
      <c r="C58" s="24"/>
      <c r="D58" s="34" t="s">
        <v>13</v>
      </c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9.5" customHeight="1" hidden="1">
      <c r="A59" s="23"/>
      <c r="B59" s="23"/>
      <c r="C59" s="24"/>
      <c r="D59" s="34" t="s">
        <v>14</v>
      </c>
      <c r="E59" s="17">
        <f>SUM(E63,E67,E71)</f>
        <v>212300</v>
      </c>
      <c r="F59" s="17">
        <f>SUM(F63,F67,F71)</f>
        <v>203300</v>
      </c>
      <c r="G59" s="17"/>
      <c r="H59" s="17"/>
      <c r="I59" s="17">
        <f>SUM(I63,I67,I71)</f>
        <v>212300</v>
      </c>
      <c r="J59" s="17">
        <f>SUM(J63,J67,J71)</f>
        <v>84712</v>
      </c>
      <c r="K59" s="17">
        <f>SUM(K63,K67,K71)</f>
        <v>127588</v>
      </c>
      <c r="L59" s="17"/>
      <c r="M59" s="17"/>
    </row>
    <row r="60" spans="1:13" ht="19.5" customHeight="1" hidden="1">
      <c r="A60" s="6"/>
      <c r="B60" s="29" t="s">
        <v>55</v>
      </c>
      <c r="C60" s="105" t="s">
        <v>142</v>
      </c>
      <c r="D60" s="34" t="s">
        <v>8</v>
      </c>
      <c r="E60" s="32">
        <f>SUM(I60,M60)</f>
        <v>115300</v>
      </c>
      <c r="F60" s="48">
        <v>115300</v>
      </c>
      <c r="G60" s="48"/>
      <c r="H60" s="47"/>
      <c r="I60" s="32">
        <f>SUM(J60,K60,L60)</f>
        <v>115300</v>
      </c>
      <c r="J60" s="32"/>
      <c r="K60" s="25">
        <v>115300</v>
      </c>
      <c r="L60" s="25"/>
      <c r="M60" s="25"/>
    </row>
    <row r="61" spans="1:13" ht="19.5" customHeight="1" hidden="1">
      <c r="A61" s="23"/>
      <c r="B61" s="23"/>
      <c r="C61" s="106"/>
      <c r="D61" s="34" t="s">
        <v>9</v>
      </c>
      <c r="E61" s="32"/>
      <c r="F61" s="48"/>
      <c r="G61" s="48"/>
      <c r="H61" s="47"/>
      <c r="I61" s="32"/>
      <c r="J61" s="32"/>
      <c r="K61" s="25"/>
      <c r="L61" s="25"/>
      <c r="M61" s="25"/>
    </row>
    <row r="62" spans="1:13" ht="19.5" customHeight="1" hidden="1">
      <c r="A62" s="23"/>
      <c r="B62" s="23"/>
      <c r="C62" s="24"/>
      <c r="D62" s="34" t="s">
        <v>13</v>
      </c>
      <c r="E62" s="32"/>
      <c r="F62" s="48"/>
      <c r="G62" s="48"/>
      <c r="H62" s="47"/>
      <c r="I62" s="32"/>
      <c r="J62" s="32"/>
      <c r="K62" s="25"/>
      <c r="L62" s="25"/>
      <c r="M62" s="25"/>
    </row>
    <row r="63" spans="1:13" ht="19.5" customHeight="1" hidden="1">
      <c r="A63" s="27"/>
      <c r="B63" s="27"/>
      <c r="C63" s="28"/>
      <c r="D63" s="22" t="s">
        <v>14</v>
      </c>
      <c r="E63" s="25">
        <f>SUM(E60,E61)-E62</f>
        <v>115300</v>
      </c>
      <c r="F63" s="47">
        <f>SUM(F60,F61)-F62</f>
        <v>115300</v>
      </c>
      <c r="G63" s="47"/>
      <c r="H63" s="47"/>
      <c r="I63" s="25">
        <f>SUM(I60,I61)-I62</f>
        <v>115300</v>
      </c>
      <c r="J63" s="25"/>
      <c r="K63" s="25">
        <f>SUM(K60,K61)-K62</f>
        <v>115300</v>
      </c>
      <c r="L63" s="25"/>
      <c r="M63" s="25"/>
    </row>
    <row r="64" spans="1:13" ht="19.5" customHeight="1" hidden="1">
      <c r="A64" s="6"/>
      <c r="B64" s="29" t="s">
        <v>56</v>
      </c>
      <c r="C64" s="105" t="s">
        <v>57</v>
      </c>
      <c r="D64" s="34" t="s">
        <v>8</v>
      </c>
      <c r="E64" s="32">
        <f>SUM(I64,M64)</f>
        <v>7000</v>
      </c>
      <c r="F64" s="48">
        <v>2000</v>
      </c>
      <c r="G64" s="48"/>
      <c r="H64" s="47"/>
      <c r="I64" s="32">
        <f>SUM(J64,K64,L64)</f>
        <v>7000</v>
      </c>
      <c r="J64" s="32"/>
      <c r="K64" s="25">
        <v>7000</v>
      </c>
      <c r="L64" s="25"/>
      <c r="M64" s="25"/>
    </row>
    <row r="65" spans="1:13" ht="19.5" customHeight="1" hidden="1">
      <c r="A65" s="23"/>
      <c r="B65" s="23"/>
      <c r="C65" s="106"/>
      <c r="D65" s="34" t="s">
        <v>9</v>
      </c>
      <c r="E65" s="32"/>
      <c r="F65" s="48"/>
      <c r="G65" s="48"/>
      <c r="H65" s="47"/>
      <c r="I65" s="32"/>
      <c r="J65" s="32"/>
      <c r="K65" s="25"/>
      <c r="L65" s="25"/>
      <c r="M65" s="25"/>
    </row>
    <row r="66" spans="1:13" ht="19.5" customHeight="1" hidden="1">
      <c r="A66" s="23"/>
      <c r="B66" s="23"/>
      <c r="C66" s="24"/>
      <c r="D66" s="34" t="s">
        <v>13</v>
      </c>
      <c r="E66" s="32"/>
      <c r="F66" s="48"/>
      <c r="G66" s="48"/>
      <c r="H66" s="47"/>
      <c r="I66" s="32"/>
      <c r="J66" s="32"/>
      <c r="K66" s="25"/>
      <c r="L66" s="25"/>
      <c r="M66" s="25"/>
    </row>
    <row r="67" spans="1:13" ht="19.5" customHeight="1" hidden="1">
      <c r="A67" s="23"/>
      <c r="B67" s="23"/>
      <c r="C67" s="24"/>
      <c r="D67" s="34" t="s">
        <v>14</v>
      </c>
      <c r="E67" s="32">
        <f>SUM(E64,E65)-E66</f>
        <v>7000</v>
      </c>
      <c r="F67" s="48">
        <f>SUM(F64,F65)-F66</f>
        <v>2000</v>
      </c>
      <c r="G67" s="48"/>
      <c r="H67" s="48"/>
      <c r="I67" s="32">
        <f>SUM(I64,I65)-I66</f>
        <v>7000</v>
      </c>
      <c r="J67" s="32"/>
      <c r="K67" s="32">
        <f>SUM(K64,K65)-K66</f>
        <v>7000</v>
      </c>
      <c r="L67" s="25"/>
      <c r="M67" s="25"/>
    </row>
    <row r="68" spans="1:13" ht="19.5" customHeight="1" hidden="1">
      <c r="A68" s="6"/>
      <c r="B68" s="29" t="s">
        <v>58</v>
      </c>
      <c r="C68" s="13" t="s">
        <v>59</v>
      </c>
      <c r="D68" s="34" t="s">
        <v>8</v>
      </c>
      <c r="E68" s="32">
        <f>SUM(I68,M68)</f>
        <v>90000</v>
      </c>
      <c r="F68" s="48">
        <v>86000</v>
      </c>
      <c r="G68" s="48"/>
      <c r="H68" s="47"/>
      <c r="I68" s="32">
        <f>SUM(K68,J68)</f>
        <v>90000</v>
      </c>
      <c r="J68" s="32">
        <v>84712</v>
      </c>
      <c r="K68" s="25">
        <v>5288</v>
      </c>
      <c r="L68" s="25"/>
      <c r="M68" s="25"/>
    </row>
    <row r="69" spans="1:13" ht="19.5" customHeight="1" hidden="1">
      <c r="A69" s="23"/>
      <c r="B69" s="23"/>
      <c r="C69" s="24"/>
      <c r="D69" s="34" t="s">
        <v>9</v>
      </c>
      <c r="E69" s="32"/>
      <c r="F69" s="48"/>
      <c r="G69" s="48"/>
      <c r="H69" s="47"/>
      <c r="I69" s="32"/>
      <c r="J69" s="32"/>
      <c r="K69" s="25"/>
      <c r="L69" s="25"/>
      <c r="M69" s="25"/>
    </row>
    <row r="70" spans="1:13" ht="19.5" customHeight="1" hidden="1">
      <c r="A70" s="23"/>
      <c r="B70" s="23"/>
      <c r="C70" s="24"/>
      <c r="D70" s="34" t="s">
        <v>13</v>
      </c>
      <c r="E70" s="32"/>
      <c r="F70" s="48"/>
      <c r="G70" s="48"/>
      <c r="H70" s="47"/>
      <c r="I70" s="32"/>
      <c r="J70" s="32"/>
      <c r="K70" s="25"/>
      <c r="L70" s="25"/>
      <c r="M70" s="25"/>
    </row>
    <row r="71" spans="1:13" ht="19.5" customHeight="1" hidden="1">
      <c r="A71" s="23"/>
      <c r="B71" s="23"/>
      <c r="C71" s="24"/>
      <c r="D71" s="34" t="s">
        <v>14</v>
      </c>
      <c r="E71" s="32">
        <f>SUM(E68,E69)-E70</f>
        <v>90000</v>
      </c>
      <c r="F71" s="48">
        <f>SUM(F68,F69)-F70</f>
        <v>86000</v>
      </c>
      <c r="G71" s="48"/>
      <c r="H71" s="48"/>
      <c r="I71" s="32">
        <f>SUM(I68,I69)-I70</f>
        <v>90000</v>
      </c>
      <c r="J71" s="32">
        <f>SUM(J68,J69)-J70</f>
        <v>84712</v>
      </c>
      <c r="K71" s="32">
        <f>SUM(K68,K69)-K70</f>
        <v>5288</v>
      </c>
      <c r="L71" s="25"/>
      <c r="M71" s="25"/>
    </row>
    <row r="72" spans="1:13" ht="19.5" customHeight="1" hidden="1">
      <c r="A72" s="8" t="s">
        <v>60</v>
      </c>
      <c r="B72" s="29"/>
      <c r="C72" s="11" t="s">
        <v>61</v>
      </c>
      <c r="D72" s="34" t="s">
        <v>8</v>
      </c>
      <c r="E72" s="17">
        <f>SUM(E76,E80,E84,E88,E92)</f>
        <v>3988928</v>
      </c>
      <c r="F72" s="17">
        <f>SUM(F76,F80,F84,F88,F92)</f>
        <v>168300</v>
      </c>
      <c r="G72" s="17"/>
      <c r="H72" s="17">
        <f>SUM(H76,H80,H84,H88,H92)</f>
        <v>19310</v>
      </c>
      <c r="I72" s="17">
        <f>SUM(I76,I80,I84,I88,I92)</f>
        <v>3973628</v>
      </c>
      <c r="J72" s="17">
        <f>SUM(J76,J80,J84,J88,J92)</f>
        <v>2334139</v>
      </c>
      <c r="K72" s="17">
        <f>SUM(K76,K80,K84,K88,K92)</f>
        <v>1639489</v>
      </c>
      <c r="L72" s="17"/>
      <c r="M72" s="17">
        <f>SUM(M76,M80,M84,M88,M92)</f>
        <v>15300</v>
      </c>
    </row>
    <row r="73" spans="1:13" ht="19.5" customHeight="1" hidden="1">
      <c r="A73" s="23"/>
      <c r="B73" s="23"/>
      <c r="C73" s="24"/>
      <c r="D73" s="34" t="s">
        <v>9</v>
      </c>
      <c r="E73" s="17"/>
      <c r="F73" s="17"/>
      <c r="G73" s="17"/>
      <c r="H73" s="16"/>
      <c r="I73" s="17"/>
      <c r="J73" s="17"/>
      <c r="K73" s="17"/>
      <c r="L73" s="16"/>
      <c r="M73" s="16"/>
    </row>
    <row r="74" spans="1:13" ht="19.5" customHeight="1" hidden="1">
      <c r="A74" s="23"/>
      <c r="B74" s="23"/>
      <c r="C74" s="24"/>
      <c r="D74" s="34" t="s">
        <v>13</v>
      </c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9.5" customHeight="1" hidden="1">
      <c r="A75" s="23"/>
      <c r="B75" s="23"/>
      <c r="C75" s="24"/>
      <c r="D75" s="34" t="s">
        <v>14</v>
      </c>
      <c r="E75" s="17">
        <f>SUM(I75,M75)</f>
        <v>3988928</v>
      </c>
      <c r="F75" s="17">
        <f>SUM(F79,F83,F87,F91,F95)</f>
        <v>168300</v>
      </c>
      <c r="G75" s="17"/>
      <c r="H75" s="17">
        <f>SUM(H72:H73)-H74</f>
        <v>19310</v>
      </c>
      <c r="I75" s="17">
        <f>SUM(I79,I83,I87,I91,I95)</f>
        <v>3973628</v>
      </c>
      <c r="J75" s="17">
        <f>SUM(J79,J83,J87,J91)</f>
        <v>2334139</v>
      </c>
      <c r="K75" s="17">
        <f>SUM(K79,K83,K87,K91,K95)</f>
        <v>1639489</v>
      </c>
      <c r="L75" s="17"/>
      <c r="M75" s="17">
        <f>SUM(M79,M83,M87,M91)</f>
        <v>15300</v>
      </c>
    </row>
    <row r="76" spans="1:13" ht="19.5" customHeight="1" hidden="1">
      <c r="A76" s="6"/>
      <c r="B76" s="29" t="s">
        <v>62</v>
      </c>
      <c r="C76" s="13" t="s">
        <v>63</v>
      </c>
      <c r="D76" s="34" t="s">
        <v>8</v>
      </c>
      <c r="E76" s="32">
        <f>SUM(I76,M76)</f>
        <v>156610</v>
      </c>
      <c r="F76" s="48">
        <v>145300</v>
      </c>
      <c r="G76" s="48"/>
      <c r="H76" s="47">
        <v>11310</v>
      </c>
      <c r="I76" s="32">
        <f>SUM(J76,K76,L76)</f>
        <v>156610</v>
      </c>
      <c r="J76" s="32">
        <v>156610</v>
      </c>
      <c r="K76" s="25"/>
      <c r="L76" s="25"/>
      <c r="M76" s="25"/>
    </row>
    <row r="77" spans="1:13" ht="19.5" customHeight="1" hidden="1">
      <c r="A77" s="23"/>
      <c r="B77" s="23"/>
      <c r="C77" s="24"/>
      <c r="D77" s="34" t="s">
        <v>9</v>
      </c>
      <c r="E77" s="32"/>
      <c r="F77" s="48"/>
      <c r="G77" s="48"/>
      <c r="H77" s="47"/>
      <c r="I77" s="32"/>
      <c r="J77" s="32"/>
      <c r="K77" s="25"/>
      <c r="L77" s="25"/>
      <c r="M77" s="25"/>
    </row>
    <row r="78" spans="1:13" ht="19.5" customHeight="1" hidden="1">
      <c r="A78" s="23"/>
      <c r="B78" s="23"/>
      <c r="C78" s="24"/>
      <c r="D78" s="34" t="s">
        <v>13</v>
      </c>
      <c r="E78" s="32"/>
      <c r="F78" s="48"/>
      <c r="G78" s="48"/>
      <c r="H78" s="47"/>
      <c r="I78" s="32"/>
      <c r="J78" s="32"/>
      <c r="K78" s="25"/>
      <c r="L78" s="25"/>
      <c r="M78" s="25"/>
    </row>
    <row r="79" spans="1:13" ht="19.5" customHeight="1" hidden="1">
      <c r="A79" s="23"/>
      <c r="B79" s="23"/>
      <c r="C79" s="24"/>
      <c r="D79" s="34" t="s">
        <v>14</v>
      </c>
      <c r="E79" s="32">
        <f>SUM(I79,M79)</f>
        <v>156610</v>
      </c>
      <c r="F79" s="47">
        <f>SUM(F76,F77)-F78</f>
        <v>145300</v>
      </c>
      <c r="G79" s="47"/>
      <c r="H79" s="47">
        <v>11310</v>
      </c>
      <c r="I79" s="32">
        <f>SUM(I76,I77)-I78</f>
        <v>156610</v>
      </c>
      <c r="J79" s="25">
        <f>SUM(J76,J77)-J78</f>
        <v>156610</v>
      </c>
      <c r="K79" s="32"/>
      <c r="L79" s="32"/>
      <c r="M79" s="25"/>
    </row>
    <row r="80" spans="1:13" ht="19.5" customHeight="1" hidden="1">
      <c r="A80" s="6"/>
      <c r="B80" s="29" t="s">
        <v>64</v>
      </c>
      <c r="C80" s="13" t="s">
        <v>65</v>
      </c>
      <c r="D80" s="34" t="s">
        <v>8</v>
      </c>
      <c r="E80" s="32">
        <f>SUM(M80,I80)</f>
        <v>255358</v>
      </c>
      <c r="F80" s="48"/>
      <c r="G80" s="48"/>
      <c r="H80" s="48"/>
      <c r="I80" s="32">
        <f>SUM(J80,K80,L80)</f>
        <v>255358</v>
      </c>
      <c r="J80" s="32"/>
      <c r="K80" s="32">
        <v>255358</v>
      </c>
      <c r="L80" s="32"/>
      <c r="M80" s="25"/>
    </row>
    <row r="81" spans="1:13" ht="19.5" customHeight="1" hidden="1">
      <c r="A81" s="23"/>
      <c r="B81" s="23"/>
      <c r="C81" s="24"/>
      <c r="D81" s="34" t="s">
        <v>9</v>
      </c>
      <c r="E81" s="32"/>
      <c r="F81" s="48"/>
      <c r="G81" s="48"/>
      <c r="H81" s="48"/>
      <c r="I81" s="32"/>
      <c r="J81" s="32"/>
      <c r="K81" s="32"/>
      <c r="L81" s="32"/>
      <c r="M81" s="25"/>
    </row>
    <row r="82" spans="1:13" ht="19.5" customHeight="1" hidden="1">
      <c r="A82" s="23"/>
      <c r="B82" s="23"/>
      <c r="C82" s="24"/>
      <c r="D82" s="34" t="s">
        <v>13</v>
      </c>
      <c r="E82" s="32"/>
      <c r="F82" s="48"/>
      <c r="G82" s="48"/>
      <c r="H82" s="48"/>
      <c r="I82" s="32"/>
      <c r="J82" s="32"/>
      <c r="K82" s="32"/>
      <c r="L82" s="32"/>
      <c r="M82" s="25"/>
    </row>
    <row r="83" spans="1:13" ht="19.5" customHeight="1" hidden="1">
      <c r="A83" s="23"/>
      <c r="B83" s="23"/>
      <c r="C83" s="24"/>
      <c r="D83" s="34" t="s">
        <v>14</v>
      </c>
      <c r="E83" s="32">
        <f>SUM(M83,I83)</f>
        <v>255358</v>
      </c>
      <c r="F83" s="48"/>
      <c r="G83" s="48"/>
      <c r="H83" s="48"/>
      <c r="I83" s="32">
        <f>SUM(I80,I81)-I82</f>
        <v>255358</v>
      </c>
      <c r="J83" s="32"/>
      <c r="K83" s="32">
        <f>SUM(K80,K81)-K82</f>
        <v>255358</v>
      </c>
      <c r="L83" s="32"/>
      <c r="M83" s="25"/>
    </row>
    <row r="84" spans="1:13" ht="19.5" customHeight="1" hidden="1">
      <c r="A84" s="6"/>
      <c r="B84" s="29" t="s">
        <v>66</v>
      </c>
      <c r="C84" s="13" t="s">
        <v>67</v>
      </c>
      <c r="D84" s="34" t="s">
        <v>8</v>
      </c>
      <c r="E84" s="32">
        <f>SUM(I84,M84)</f>
        <v>3525960</v>
      </c>
      <c r="F84" s="48"/>
      <c r="G84" s="48"/>
      <c r="H84" s="48"/>
      <c r="I84" s="32">
        <f>SUM(J84,K84)</f>
        <v>3510660</v>
      </c>
      <c r="J84" s="32">
        <v>2168564</v>
      </c>
      <c r="K84" s="32">
        <v>1342096</v>
      </c>
      <c r="L84" s="32"/>
      <c r="M84" s="25">
        <v>15300</v>
      </c>
    </row>
    <row r="85" spans="1:13" ht="19.5" customHeight="1" hidden="1">
      <c r="A85" s="23"/>
      <c r="B85" s="23"/>
      <c r="C85" s="24"/>
      <c r="D85" s="34" t="s">
        <v>9</v>
      </c>
      <c r="E85" s="32"/>
      <c r="F85" s="48"/>
      <c r="G85" s="48"/>
      <c r="H85" s="48"/>
      <c r="I85" s="32"/>
      <c r="J85" s="32"/>
      <c r="K85" s="32"/>
      <c r="L85" s="32"/>
      <c r="M85" s="25"/>
    </row>
    <row r="86" spans="1:13" ht="19.5" customHeight="1" hidden="1">
      <c r="A86" s="23"/>
      <c r="B86" s="23"/>
      <c r="C86" s="24"/>
      <c r="D86" s="34" t="s">
        <v>13</v>
      </c>
      <c r="E86" s="32"/>
      <c r="F86" s="48"/>
      <c r="G86" s="48"/>
      <c r="H86" s="48"/>
      <c r="I86" s="32"/>
      <c r="J86" s="32"/>
      <c r="K86" s="32"/>
      <c r="L86" s="32"/>
      <c r="M86" s="25"/>
    </row>
    <row r="87" spans="1:13" ht="19.5" customHeight="1" hidden="1">
      <c r="A87" s="23"/>
      <c r="B87" s="23"/>
      <c r="C87" s="24"/>
      <c r="D87" s="34" t="s">
        <v>14</v>
      </c>
      <c r="E87" s="32">
        <f>SUM(I87,M87)</f>
        <v>3525960</v>
      </c>
      <c r="F87" s="48"/>
      <c r="G87" s="48"/>
      <c r="H87" s="48"/>
      <c r="I87" s="32">
        <f>SUM(J87,K87)</f>
        <v>3510660</v>
      </c>
      <c r="J87" s="32">
        <f>SUM(J84,J85)-J86</f>
        <v>2168564</v>
      </c>
      <c r="K87" s="32">
        <f>SUM(K84,K85)-K86</f>
        <v>1342096</v>
      </c>
      <c r="L87" s="32"/>
      <c r="M87" s="25">
        <f>SUM(M84,M85)-M86</f>
        <v>15300</v>
      </c>
    </row>
    <row r="88" spans="1:13" ht="19.5" customHeight="1" hidden="1">
      <c r="A88" s="6"/>
      <c r="B88" s="29" t="s">
        <v>68</v>
      </c>
      <c r="C88" s="13" t="s">
        <v>69</v>
      </c>
      <c r="D88" s="34" t="s">
        <v>8</v>
      </c>
      <c r="E88" s="32">
        <f>SUM(I88,M88)</f>
        <v>31000</v>
      </c>
      <c r="F88" s="48">
        <v>23000</v>
      </c>
      <c r="G88" s="48"/>
      <c r="H88" s="48">
        <v>8000</v>
      </c>
      <c r="I88" s="32">
        <f>SUM(K88,J88)</f>
        <v>31000</v>
      </c>
      <c r="J88" s="32">
        <v>8965</v>
      </c>
      <c r="K88" s="32">
        <v>22035</v>
      </c>
      <c r="L88" s="32"/>
      <c r="M88" s="25"/>
    </row>
    <row r="89" spans="1:13" ht="19.5" customHeight="1" hidden="1">
      <c r="A89" s="23"/>
      <c r="B89" s="23"/>
      <c r="C89" s="24"/>
      <c r="D89" s="34" t="s">
        <v>9</v>
      </c>
      <c r="E89" s="32"/>
      <c r="F89" s="48"/>
      <c r="G89" s="48"/>
      <c r="H89" s="48"/>
      <c r="I89" s="32"/>
      <c r="J89" s="32"/>
      <c r="K89" s="32"/>
      <c r="L89" s="32"/>
      <c r="M89" s="25"/>
    </row>
    <row r="90" spans="1:13" ht="19.5" customHeight="1" hidden="1">
      <c r="A90" s="23"/>
      <c r="B90" s="23"/>
      <c r="C90" s="24"/>
      <c r="D90" s="34" t="s">
        <v>13</v>
      </c>
      <c r="E90" s="32"/>
      <c r="F90" s="48"/>
      <c r="G90" s="48"/>
      <c r="H90" s="48"/>
      <c r="I90" s="32"/>
      <c r="J90" s="32"/>
      <c r="K90" s="32"/>
      <c r="L90" s="32"/>
      <c r="M90" s="25"/>
    </row>
    <row r="91" spans="1:13" ht="19.5" customHeight="1" hidden="1">
      <c r="A91" s="23"/>
      <c r="B91" s="23"/>
      <c r="C91" s="24"/>
      <c r="D91" s="34" t="s">
        <v>14</v>
      </c>
      <c r="E91" s="32">
        <f>SUM(I91,M91)</f>
        <v>31000</v>
      </c>
      <c r="F91" s="48">
        <f>SUM(F88,F89)-F90</f>
        <v>23000</v>
      </c>
      <c r="G91" s="48"/>
      <c r="H91" s="48">
        <f>SUM(H88,H89)-H90</f>
        <v>8000</v>
      </c>
      <c r="I91" s="32">
        <f>SUM(I88,I89)-I90</f>
        <v>31000</v>
      </c>
      <c r="J91" s="32">
        <f>SUM(J88,J89)-J90</f>
        <v>8965</v>
      </c>
      <c r="K91" s="32">
        <f>SUM(K88,K89)-K90</f>
        <v>22035</v>
      </c>
      <c r="L91" s="32"/>
      <c r="M91" s="25"/>
    </row>
    <row r="92" spans="1:13" ht="19.5" customHeight="1" hidden="1">
      <c r="A92" s="6"/>
      <c r="B92" s="29" t="s">
        <v>143</v>
      </c>
      <c r="C92" s="13" t="s">
        <v>16</v>
      </c>
      <c r="D92" s="34" t="s">
        <v>8</v>
      </c>
      <c r="E92" s="32">
        <f>SUM(I92,M92)</f>
        <v>20000</v>
      </c>
      <c r="F92" s="48"/>
      <c r="G92" s="48"/>
      <c r="H92" s="48"/>
      <c r="I92" s="32">
        <f>SUM(K92,J92)</f>
        <v>20000</v>
      </c>
      <c r="J92" s="32"/>
      <c r="K92" s="32">
        <v>20000</v>
      </c>
      <c r="L92" s="32"/>
      <c r="M92" s="25"/>
    </row>
    <row r="93" spans="1:13" ht="19.5" customHeight="1" hidden="1">
      <c r="A93" s="23"/>
      <c r="B93" s="23"/>
      <c r="C93" s="24"/>
      <c r="D93" s="34" t="s">
        <v>9</v>
      </c>
      <c r="E93" s="32"/>
      <c r="F93" s="48"/>
      <c r="G93" s="48"/>
      <c r="H93" s="48"/>
      <c r="I93" s="32"/>
      <c r="J93" s="32"/>
      <c r="K93" s="32"/>
      <c r="L93" s="32"/>
      <c r="M93" s="25"/>
    </row>
    <row r="94" spans="1:13" ht="19.5" customHeight="1" hidden="1">
      <c r="A94" s="23"/>
      <c r="B94" s="23"/>
      <c r="C94" s="24"/>
      <c r="D94" s="34" t="s">
        <v>13</v>
      </c>
      <c r="E94" s="32"/>
      <c r="F94" s="48"/>
      <c r="G94" s="48"/>
      <c r="H94" s="48"/>
      <c r="I94" s="32"/>
      <c r="J94" s="32"/>
      <c r="K94" s="32"/>
      <c r="L94" s="32"/>
      <c r="M94" s="25"/>
    </row>
    <row r="95" spans="1:13" ht="19.5" customHeight="1" hidden="1">
      <c r="A95" s="27"/>
      <c r="B95" s="27"/>
      <c r="C95" s="28"/>
      <c r="D95" s="22" t="s">
        <v>14</v>
      </c>
      <c r="E95" s="25">
        <f>SUM(I95,M95)</f>
        <v>20000</v>
      </c>
      <c r="F95" s="47"/>
      <c r="G95" s="47"/>
      <c r="H95" s="47"/>
      <c r="I95" s="25">
        <f>SUM(I92,I93)-I94</f>
        <v>20000</v>
      </c>
      <c r="J95" s="25"/>
      <c r="K95" s="25">
        <f>SUM(K92,K93)-K94</f>
        <v>20000</v>
      </c>
      <c r="L95" s="25"/>
      <c r="M95" s="25"/>
    </row>
    <row r="96" spans="1:13" ht="19.5" customHeight="1" hidden="1">
      <c r="A96" s="8" t="s">
        <v>70</v>
      </c>
      <c r="B96" s="29"/>
      <c r="C96" s="107" t="s">
        <v>71</v>
      </c>
      <c r="D96" s="34" t="s">
        <v>8</v>
      </c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9.5" customHeight="1" hidden="1">
      <c r="A97" s="23"/>
      <c r="B97" s="23"/>
      <c r="C97" s="108"/>
      <c r="D97" s="34" t="s">
        <v>9</v>
      </c>
      <c r="E97" s="17">
        <f>SUM(E101)</f>
        <v>1426</v>
      </c>
      <c r="F97" s="17">
        <f>SUM(F101,F105,F109)</f>
        <v>1426</v>
      </c>
      <c r="G97" s="17"/>
      <c r="H97" s="17"/>
      <c r="I97" s="17">
        <f>SUM(I101)</f>
        <v>1426</v>
      </c>
      <c r="J97" s="17"/>
      <c r="K97" s="17">
        <f>SUM(K101)</f>
        <v>1426</v>
      </c>
      <c r="L97" s="17"/>
      <c r="M97" s="16"/>
    </row>
    <row r="98" spans="1:13" ht="19.5" customHeight="1" hidden="1">
      <c r="A98" s="23"/>
      <c r="B98" s="23"/>
      <c r="C98" s="108"/>
      <c r="D98" s="34" t="s">
        <v>13</v>
      </c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9.5" customHeight="1" hidden="1">
      <c r="A99" s="23"/>
      <c r="B99" s="23"/>
      <c r="C99" s="121"/>
      <c r="D99" s="34" t="s">
        <v>14</v>
      </c>
      <c r="E99" s="17">
        <v>1426</v>
      </c>
      <c r="F99" s="17">
        <f>SUM(F97:F98)</f>
        <v>1426</v>
      </c>
      <c r="G99" s="17"/>
      <c r="H99" s="17"/>
      <c r="I99" s="17">
        <v>1426</v>
      </c>
      <c r="J99" s="17"/>
      <c r="K99" s="17">
        <v>1426</v>
      </c>
      <c r="L99" s="17"/>
      <c r="M99" s="17"/>
    </row>
    <row r="100" spans="1:13" ht="25.5" customHeight="1" hidden="1">
      <c r="A100" s="6"/>
      <c r="B100" s="29" t="s">
        <v>72</v>
      </c>
      <c r="C100" s="105" t="s">
        <v>73</v>
      </c>
      <c r="D100" s="34" t="s">
        <v>8</v>
      </c>
      <c r="E100" s="32"/>
      <c r="F100" s="48"/>
      <c r="G100" s="48"/>
      <c r="H100" s="48"/>
      <c r="I100" s="32"/>
      <c r="J100" s="32"/>
      <c r="K100" s="32"/>
      <c r="L100" s="32"/>
      <c r="M100" s="25"/>
    </row>
    <row r="101" spans="1:13" ht="19.5" customHeight="1" hidden="1">
      <c r="A101" s="23"/>
      <c r="B101" s="23"/>
      <c r="C101" s="106"/>
      <c r="D101" s="34" t="s">
        <v>9</v>
      </c>
      <c r="E101" s="32">
        <v>1426</v>
      </c>
      <c r="F101" s="48">
        <v>1426</v>
      </c>
      <c r="G101" s="48"/>
      <c r="H101" s="48"/>
      <c r="I101" s="32">
        <v>1426</v>
      </c>
      <c r="J101" s="32"/>
      <c r="K101" s="32">
        <v>1426</v>
      </c>
      <c r="L101" s="32"/>
      <c r="M101" s="25"/>
    </row>
    <row r="102" spans="1:13" ht="19.5" customHeight="1" hidden="1">
      <c r="A102" s="23"/>
      <c r="B102" s="23"/>
      <c r="C102" s="106"/>
      <c r="D102" s="34" t="s">
        <v>13</v>
      </c>
      <c r="E102" s="32"/>
      <c r="F102" s="48"/>
      <c r="G102" s="48"/>
      <c r="H102" s="48"/>
      <c r="I102" s="32"/>
      <c r="J102" s="32"/>
      <c r="K102" s="32"/>
      <c r="L102" s="32"/>
      <c r="M102" s="25"/>
    </row>
    <row r="103" spans="1:13" ht="19.5" customHeight="1" hidden="1">
      <c r="A103" s="27"/>
      <c r="B103" s="27"/>
      <c r="C103" s="122"/>
      <c r="D103" s="22" t="s">
        <v>14</v>
      </c>
      <c r="E103" s="25">
        <f>SUM(E100,E101)-E102</f>
        <v>1426</v>
      </c>
      <c r="F103" s="48">
        <v>1426</v>
      </c>
      <c r="G103" s="48"/>
      <c r="H103" s="48"/>
      <c r="I103" s="25">
        <f>SUM(I100,I101)-I102</f>
        <v>1426</v>
      </c>
      <c r="J103" s="25"/>
      <c r="K103" s="25">
        <f>SUM(K100,K101)-K102</f>
        <v>1426</v>
      </c>
      <c r="L103" s="25"/>
      <c r="M103" s="25"/>
    </row>
    <row r="104" spans="1:13" ht="19.5" customHeight="1" hidden="1">
      <c r="A104" s="8" t="s">
        <v>74</v>
      </c>
      <c r="B104" s="29"/>
      <c r="C104" s="107" t="s">
        <v>75</v>
      </c>
      <c r="D104" s="34" t="s">
        <v>8</v>
      </c>
      <c r="E104" s="17">
        <f>SUM(E108,E112,E116)</f>
        <v>1648500</v>
      </c>
      <c r="F104" s="17">
        <f>SUM(F108,F112,F116)</f>
        <v>1647000</v>
      </c>
      <c r="G104" s="17"/>
      <c r="H104" s="17"/>
      <c r="I104" s="17">
        <f>SUM(I108,I112,I116)</f>
        <v>1648500</v>
      </c>
      <c r="J104" s="17">
        <f>SUM(J108,J112,J116)</f>
        <v>1329852</v>
      </c>
      <c r="K104" s="17">
        <f>SUM(K108,K112,K116)</f>
        <v>318648</v>
      </c>
      <c r="L104" s="17"/>
      <c r="M104" s="17"/>
    </row>
    <row r="105" spans="1:13" ht="19.5" customHeight="1" hidden="1">
      <c r="A105" s="23"/>
      <c r="B105" s="23"/>
      <c r="C105" s="108"/>
      <c r="D105" s="34" t="s">
        <v>9</v>
      </c>
      <c r="E105" s="17"/>
      <c r="F105" s="17"/>
      <c r="G105" s="17"/>
      <c r="H105" s="17"/>
      <c r="I105" s="17"/>
      <c r="J105" s="17"/>
      <c r="K105" s="17"/>
      <c r="L105" s="17"/>
      <c r="M105" s="16"/>
    </row>
    <row r="106" spans="1:13" ht="19.5" customHeight="1" hidden="1">
      <c r="A106" s="23"/>
      <c r="B106" s="23"/>
      <c r="C106" s="24"/>
      <c r="D106" s="34" t="s">
        <v>13</v>
      </c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ht="19.5" customHeight="1" hidden="1">
      <c r="A107" s="23"/>
      <c r="B107" s="23"/>
      <c r="C107" s="24"/>
      <c r="D107" s="34" t="s">
        <v>14</v>
      </c>
      <c r="E107" s="17">
        <f>SUM(E111,E115,E119)</f>
        <v>1648500</v>
      </c>
      <c r="F107" s="17">
        <f>SUM(F111,F115,F119)</f>
        <v>1647000</v>
      </c>
      <c r="G107" s="17"/>
      <c r="H107" s="17"/>
      <c r="I107" s="17">
        <f>SUM(I111,I115,I119)</f>
        <v>1648500</v>
      </c>
      <c r="J107" s="17">
        <f>SUM(J111,J115,J119)</f>
        <v>1329852</v>
      </c>
      <c r="K107" s="17">
        <f>SUM(K111,K115,K119)</f>
        <v>318648</v>
      </c>
      <c r="L107" s="17"/>
      <c r="M107" s="17"/>
    </row>
    <row r="108" spans="1:13" ht="19.5" customHeight="1" hidden="1">
      <c r="A108" s="6"/>
      <c r="B108" s="29" t="s">
        <v>76</v>
      </c>
      <c r="C108" s="13" t="s">
        <v>77</v>
      </c>
      <c r="D108" s="34" t="s">
        <v>8</v>
      </c>
      <c r="E108" s="32">
        <f>SUM(I108,M108)</f>
        <v>0</v>
      </c>
      <c r="F108" s="48"/>
      <c r="G108" s="48"/>
      <c r="H108" s="48"/>
      <c r="I108" s="32">
        <f>SUM(K108,J108)</f>
        <v>0</v>
      </c>
      <c r="J108" s="32">
        <v>0</v>
      </c>
      <c r="K108" s="32">
        <v>0</v>
      </c>
      <c r="L108" s="32"/>
      <c r="M108" s="25"/>
    </row>
    <row r="109" spans="1:13" ht="19.5" customHeight="1" hidden="1">
      <c r="A109" s="23"/>
      <c r="B109" s="23"/>
      <c r="C109" s="24"/>
      <c r="D109" s="34" t="s">
        <v>9</v>
      </c>
      <c r="E109" s="32"/>
      <c r="F109" s="48"/>
      <c r="G109" s="48"/>
      <c r="H109" s="48"/>
      <c r="I109" s="32"/>
      <c r="J109" s="32"/>
      <c r="K109" s="32"/>
      <c r="L109" s="32"/>
      <c r="M109" s="25"/>
    </row>
    <row r="110" spans="1:13" ht="19.5" customHeight="1" hidden="1">
      <c r="A110" s="23"/>
      <c r="B110" s="23"/>
      <c r="C110" s="24"/>
      <c r="D110" s="34" t="s">
        <v>13</v>
      </c>
      <c r="E110" s="32">
        <f>SUM(I110,M110)</f>
        <v>0</v>
      </c>
      <c r="F110" s="48"/>
      <c r="G110" s="48"/>
      <c r="H110" s="48"/>
      <c r="I110" s="32">
        <f>SUM(K110,J110)</f>
        <v>0</v>
      </c>
      <c r="J110" s="32"/>
      <c r="K110" s="32"/>
      <c r="L110" s="32"/>
      <c r="M110" s="25"/>
    </row>
    <row r="111" spans="1:13" ht="19.5" customHeight="1" hidden="1">
      <c r="A111" s="23"/>
      <c r="B111" s="23"/>
      <c r="C111" s="24"/>
      <c r="D111" s="34" t="s">
        <v>14</v>
      </c>
      <c r="E111" s="32">
        <f>SUM(I111,M111)</f>
        <v>0</v>
      </c>
      <c r="F111" s="48"/>
      <c r="G111" s="48"/>
      <c r="H111" s="48"/>
      <c r="I111" s="32">
        <f>SUM(I108,I109)-I110</f>
        <v>0</v>
      </c>
      <c r="J111" s="32">
        <f>SUM(J108,J109)-J110</f>
        <v>0</v>
      </c>
      <c r="K111" s="32">
        <f>SUM(K108,K109)-K110</f>
        <v>0</v>
      </c>
      <c r="L111" s="32"/>
      <c r="M111" s="25"/>
    </row>
    <row r="112" spans="1:13" ht="19.5" customHeight="1" hidden="1">
      <c r="A112" s="6"/>
      <c r="B112" s="29" t="s">
        <v>78</v>
      </c>
      <c r="C112" s="105" t="s">
        <v>79</v>
      </c>
      <c r="D112" s="34" t="s">
        <v>8</v>
      </c>
      <c r="E112" s="32">
        <f>SUM(I112,M112)</f>
        <v>1647600</v>
      </c>
      <c r="F112" s="48">
        <v>1647000</v>
      </c>
      <c r="G112" s="48"/>
      <c r="H112" s="48"/>
      <c r="I112" s="32">
        <f>SUM(K112,J112)</f>
        <v>1647600</v>
      </c>
      <c r="J112" s="32">
        <v>1329852</v>
      </c>
      <c r="K112" s="32">
        <v>317748</v>
      </c>
      <c r="L112" s="32"/>
      <c r="M112" s="25"/>
    </row>
    <row r="113" spans="1:13" ht="19.5" customHeight="1" hidden="1">
      <c r="A113" s="23"/>
      <c r="B113" s="23"/>
      <c r="C113" s="106"/>
      <c r="D113" s="34" t="s">
        <v>9</v>
      </c>
      <c r="E113" s="32"/>
      <c r="F113" s="48"/>
      <c r="G113" s="48"/>
      <c r="H113" s="48"/>
      <c r="I113" s="32"/>
      <c r="J113" s="32"/>
      <c r="K113" s="32"/>
      <c r="L113" s="32"/>
      <c r="M113" s="25"/>
    </row>
    <row r="114" spans="1:13" ht="19.5" customHeight="1" hidden="1">
      <c r="A114" s="23"/>
      <c r="B114" s="23"/>
      <c r="C114" s="24"/>
      <c r="D114" s="34" t="s">
        <v>13</v>
      </c>
      <c r="E114" s="32"/>
      <c r="F114" s="48"/>
      <c r="G114" s="48"/>
      <c r="H114" s="48"/>
      <c r="I114" s="32"/>
      <c r="J114" s="32"/>
      <c r="K114" s="32"/>
      <c r="L114" s="32"/>
      <c r="M114" s="25"/>
    </row>
    <row r="115" spans="1:13" ht="19.5" customHeight="1" hidden="1">
      <c r="A115" s="23"/>
      <c r="B115" s="23"/>
      <c r="C115" s="24"/>
      <c r="D115" s="34" t="s">
        <v>14</v>
      </c>
      <c r="E115" s="32">
        <f>SUM(E112,E113)-E114</f>
        <v>1647600</v>
      </c>
      <c r="F115" s="48">
        <f>SUM(F112,F113)-F114</f>
        <v>1647000</v>
      </c>
      <c r="G115" s="48"/>
      <c r="H115" s="48"/>
      <c r="I115" s="32">
        <f>SUM(I112,I113)-I114</f>
        <v>1647600</v>
      </c>
      <c r="J115" s="32">
        <f>SUM(J112,J113)-J114</f>
        <v>1329852</v>
      </c>
      <c r="K115" s="32">
        <f>SUM(K112,K113)-K114</f>
        <v>317748</v>
      </c>
      <c r="L115" s="32"/>
      <c r="M115" s="25"/>
    </row>
    <row r="116" spans="1:13" ht="19.5" customHeight="1" hidden="1">
      <c r="A116" s="6"/>
      <c r="B116" s="29" t="s">
        <v>80</v>
      </c>
      <c r="C116" s="13" t="s">
        <v>16</v>
      </c>
      <c r="D116" s="34" t="s">
        <v>8</v>
      </c>
      <c r="E116" s="32">
        <f>SUM(I116,M116)</f>
        <v>900</v>
      </c>
      <c r="F116" s="48"/>
      <c r="G116" s="48"/>
      <c r="H116" s="48"/>
      <c r="I116" s="32">
        <f>SUM(J116,K116,L116)</f>
        <v>900</v>
      </c>
      <c r="J116" s="32"/>
      <c r="K116" s="32">
        <v>900</v>
      </c>
      <c r="L116" s="32"/>
      <c r="M116" s="25"/>
    </row>
    <row r="117" spans="1:13" ht="19.5" customHeight="1" hidden="1">
      <c r="A117" s="23"/>
      <c r="B117" s="23"/>
      <c r="C117" s="24"/>
      <c r="D117" s="34" t="s">
        <v>9</v>
      </c>
      <c r="E117" s="32"/>
      <c r="F117" s="48"/>
      <c r="G117" s="48"/>
      <c r="H117" s="48"/>
      <c r="I117" s="32"/>
      <c r="J117" s="32"/>
      <c r="K117" s="32"/>
      <c r="L117" s="32"/>
      <c r="M117" s="25"/>
    </row>
    <row r="118" spans="1:13" ht="19.5" customHeight="1" hidden="1">
      <c r="A118" s="23"/>
      <c r="B118" s="23"/>
      <c r="C118" s="24"/>
      <c r="D118" s="34" t="s">
        <v>13</v>
      </c>
      <c r="E118" s="32"/>
      <c r="F118" s="48"/>
      <c r="G118" s="48"/>
      <c r="H118" s="48"/>
      <c r="I118" s="32"/>
      <c r="J118" s="32"/>
      <c r="K118" s="32"/>
      <c r="L118" s="32"/>
      <c r="M118" s="25"/>
    </row>
    <row r="119" spans="1:13" ht="19.5" customHeight="1" hidden="1">
      <c r="A119" s="27"/>
      <c r="B119" s="27"/>
      <c r="C119" s="28"/>
      <c r="D119" s="22" t="s">
        <v>14</v>
      </c>
      <c r="E119" s="25">
        <f>SUM(I119,M119)</f>
        <v>900</v>
      </c>
      <c r="F119" s="47"/>
      <c r="G119" s="47"/>
      <c r="H119" s="47"/>
      <c r="I119" s="25">
        <f>SUM(I116,I117)-I118</f>
        <v>900</v>
      </c>
      <c r="J119" s="25"/>
      <c r="K119" s="25">
        <f>SUM(K116,K117)-K118</f>
        <v>900</v>
      </c>
      <c r="L119" s="25"/>
      <c r="M119" s="25"/>
    </row>
    <row r="120" spans="1:13" ht="19.5" customHeight="1" hidden="1">
      <c r="A120" s="8" t="s">
        <v>81</v>
      </c>
      <c r="B120" s="29"/>
      <c r="C120" s="11" t="s">
        <v>82</v>
      </c>
      <c r="D120" s="33" t="s">
        <v>8</v>
      </c>
      <c r="E120" s="17">
        <f>SUM(E124)</f>
        <v>458107</v>
      </c>
      <c r="F120" s="17"/>
      <c r="G120" s="17"/>
      <c r="H120" s="17"/>
      <c r="I120" s="17">
        <f>SUM(I124)</f>
        <v>458107</v>
      </c>
      <c r="J120" s="17"/>
      <c r="K120" s="17">
        <f>SUM(K124)</f>
        <v>458107</v>
      </c>
      <c r="L120" s="17"/>
      <c r="M120" s="17"/>
    </row>
    <row r="121" spans="1:13" ht="19.5" customHeight="1" hidden="1">
      <c r="A121" s="23"/>
      <c r="B121" s="23"/>
      <c r="C121" s="24"/>
      <c r="D121" s="34" t="s">
        <v>9</v>
      </c>
      <c r="E121" s="17"/>
      <c r="F121" s="17"/>
      <c r="G121" s="17"/>
      <c r="H121" s="17"/>
      <c r="I121" s="17"/>
      <c r="J121" s="17"/>
      <c r="K121" s="17"/>
      <c r="L121" s="17"/>
      <c r="M121" s="16"/>
    </row>
    <row r="122" spans="1:13" ht="19.5" customHeight="1" hidden="1">
      <c r="A122" s="23"/>
      <c r="B122" s="23"/>
      <c r="C122" s="24"/>
      <c r="D122" s="34" t="s">
        <v>13</v>
      </c>
      <c r="E122" s="17"/>
      <c r="F122" s="17"/>
      <c r="G122" s="17"/>
      <c r="H122" s="17"/>
      <c r="I122" s="17"/>
      <c r="J122" s="17"/>
      <c r="K122" s="17"/>
      <c r="L122" s="17"/>
      <c r="M122" s="16"/>
    </row>
    <row r="123" spans="1:13" ht="19.5" customHeight="1" hidden="1">
      <c r="A123" s="23"/>
      <c r="B123" s="23"/>
      <c r="C123" s="24"/>
      <c r="D123" s="34" t="s">
        <v>14</v>
      </c>
      <c r="E123" s="17">
        <f>SUM(E127)</f>
        <v>458107</v>
      </c>
      <c r="F123" s="17"/>
      <c r="G123" s="17"/>
      <c r="H123" s="17"/>
      <c r="I123" s="17">
        <f>SUM(I127)</f>
        <v>458107</v>
      </c>
      <c r="J123" s="17"/>
      <c r="K123" s="17">
        <f>SUM(K127)</f>
        <v>458107</v>
      </c>
      <c r="L123" s="17"/>
      <c r="M123" s="16"/>
    </row>
    <row r="124" spans="1:13" ht="19.5" customHeight="1" hidden="1">
      <c r="A124" s="6"/>
      <c r="B124" s="29" t="s">
        <v>83</v>
      </c>
      <c r="C124" s="105" t="s">
        <v>150</v>
      </c>
      <c r="D124" s="34" t="s">
        <v>8</v>
      </c>
      <c r="E124" s="32">
        <f>SUM(I124,M124)</f>
        <v>458107</v>
      </c>
      <c r="F124" s="48"/>
      <c r="G124" s="48"/>
      <c r="H124" s="48"/>
      <c r="I124" s="32">
        <f>SUM(K124,J124)</f>
        <v>458107</v>
      </c>
      <c r="J124" s="32"/>
      <c r="K124" s="32">
        <v>458107</v>
      </c>
      <c r="L124" s="32"/>
      <c r="M124" s="25"/>
    </row>
    <row r="125" spans="1:13" ht="19.5" customHeight="1" hidden="1">
      <c r="A125" s="23"/>
      <c r="B125" s="23"/>
      <c r="C125" s="106"/>
      <c r="D125" s="34" t="s">
        <v>9</v>
      </c>
      <c r="E125" s="32"/>
      <c r="F125" s="48"/>
      <c r="G125" s="48"/>
      <c r="H125" s="48"/>
      <c r="I125" s="32"/>
      <c r="J125" s="32"/>
      <c r="K125" s="32"/>
      <c r="L125" s="32"/>
      <c r="M125" s="25"/>
    </row>
    <row r="126" spans="1:13" ht="19.5" customHeight="1" hidden="1">
      <c r="A126" s="23"/>
      <c r="B126" s="23"/>
      <c r="C126" s="106"/>
      <c r="D126" s="34" t="s">
        <v>13</v>
      </c>
      <c r="E126" s="32"/>
      <c r="F126" s="48"/>
      <c r="G126" s="48"/>
      <c r="H126" s="48"/>
      <c r="I126" s="32"/>
      <c r="J126" s="32"/>
      <c r="K126" s="32"/>
      <c r="L126" s="32"/>
      <c r="M126" s="25"/>
    </row>
    <row r="127" spans="1:13" ht="19.5" customHeight="1" hidden="1">
      <c r="A127" s="23"/>
      <c r="B127" s="23"/>
      <c r="C127" s="24"/>
      <c r="D127" s="34" t="s">
        <v>14</v>
      </c>
      <c r="E127" s="32">
        <f>SUM(E124,E125)-E126</f>
        <v>458107</v>
      </c>
      <c r="F127" s="48"/>
      <c r="G127" s="48"/>
      <c r="H127" s="48"/>
      <c r="I127" s="32">
        <f>SUM(I124,I125)-I126</f>
        <v>458107</v>
      </c>
      <c r="J127" s="32"/>
      <c r="K127" s="32">
        <f>SUM(K124,K125)-K126</f>
        <v>458107</v>
      </c>
      <c r="L127" s="32"/>
      <c r="M127" s="25"/>
    </row>
    <row r="128" spans="1:13" ht="19.5" customHeight="1" hidden="1">
      <c r="A128" s="6" t="s">
        <v>84</v>
      </c>
      <c r="B128" s="29"/>
      <c r="C128" s="15" t="s">
        <v>85</v>
      </c>
      <c r="D128" s="34" t="s">
        <v>8</v>
      </c>
      <c r="E128" s="17">
        <f>SUM(E132)</f>
        <v>93449</v>
      </c>
      <c r="F128" s="17"/>
      <c r="G128" s="17"/>
      <c r="H128" s="17"/>
      <c r="I128" s="17">
        <f>SUM(I132)</f>
        <v>93449</v>
      </c>
      <c r="J128" s="17"/>
      <c r="K128" s="17">
        <f>SUM(K132)</f>
        <v>93449</v>
      </c>
      <c r="L128" s="32"/>
      <c r="M128" s="25"/>
    </row>
    <row r="129" spans="1:13" ht="19.5" customHeight="1" hidden="1">
      <c r="A129" s="23"/>
      <c r="B129" s="23"/>
      <c r="C129" s="24"/>
      <c r="D129" s="34" t="s">
        <v>9</v>
      </c>
      <c r="E129" s="17"/>
      <c r="F129" s="17"/>
      <c r="G129" s="17"/>
      <c r="H129" s="17"/>
      <c r="I129" s="17"/>
      <c r="J129" s="17"/>
      <c r="K129" s="17"/>
      <c r="L129" s="32"/>
      <c r="M129" s="25"/>
    </row>
    <row r="130" spans="1:13" ht="19.5" customHeight="1" hidden="1">
      <c r="A130" s="23"/>
      <c r="B130" s="23"/>
      <c r="C130" s="24"/>
      <c r="D130" s="34" t="s">
        <v>13</v>
      </c>
      <c r="E130" s="17"/>
      <c r="F130" s="17"/>
      <c r="G130" s="17"/>
      <c r="H130" s="17"/>
      <c r="I130" s="17"/>
      <c r="J130" s="17"/>
      <c r="K130" s="17"/>
      <c r="L130" s="32"/>
      <c r="M130" s="25"/>
    </row>
    <row r="131" spans="1:13" ht="19.5" customHeight="1" hidden="1">
      <c r="A131" s="23"/>
      <c r="B131" s="23"/>
      <c r="C131" s="24"/>
      <c r="D131" s="34" t="s">
        <v>14</v>
      </c>
      <c r="E131" s="17">
        <f>SUM(E135)</f>
        <v>93449</v>
      </c>
      <c r="F131" s="17"/>
      <c r="G131" s="17"/>
      <c r="H131" s="17"/>
      <c r="I131" s="17">
        <f>SUM(I135)</f>
        <v>93449</v>
      </c>
      <c r="J131" s="17"/>
      <c r="K131" s="17">
        <f>SUM(K135)</f>
        <v>93449</v>
      </c>
      <c r="L131" s="32"/>
      <c r="M131" s="25"/>
    </row>
    <row r="132" spans="1:13" ht="19.5" customHeight="1" hidden="1">
      <c r="A132" s="6"/>
      <c r="B132" s="29" t="s">
        <v>86</v>
      </c>
      <c r="C132" s="14" t="s">
        <v>87</v>
      </c>
      <c r="D132" s="34" t="s">
        <v>8</v>
      </c>
      <c r="E132" s="32">
        <f>SUM(M132,I132)</f>
        <v>93449</v>
      </c>
      <c r="F132" s="48"/>
      <c r="G132" s="48"/>
      <c r="H132" s="48"/>
      <c r="I132" s="32">
        <f>SUM(K132,J132)</f>
        <v>93449</v>
      </c>
      <c r="J132" s="32"/>
      <c r="K132" s="32">
        <v>93449</v>
      </c>
      <c r="L132" s="32"/>
      <c r="M132" s="25"/>
    </row>
    <row r="133" spans="1:13" ht="19.5" customHeight="1" hidden="1">
      <c r="A133" s="23"/>
      <c r="B133" s="23"/>
      <c r="C133" s="24"/>
      <c r="D133" s="34" t="s">
        <v>9</v>
      </c>
      <c r="E133" s="32"/>
      <c r="F133" s="48"/>
      <c r="G133" s="48"/>
      <c r="H133" s="48"/>
      <c r="I133" s="32"/>
      <c r="J133" s="32"/>
      <c r="K133" s="32"/>
      <c r="L133" s="32"/>
      <c r="M133" s="25"/>
    </row>
    <row r="134" spans="1:13" ht="19.5" customHeight="1" hidden="1">
      <c r="A134" s="23"/>
      <c r="B134" s="23"/>
      <c r="C134" s="24"/>
      <c r="D134" s="34" t="s">
        <v>13</v>
      </c>
      <c r="E134" s="32"/>
      <c r="F134" s="48"/>
      <c r="G134" s="48"/>
      <c r="H134" s="48"/>
      <c r="I134" s="32"/>
      <c r="J134" s="32"/>
      <c r="K134" s="32"/>
      <c r="L134" s="32"/>
      <c r="M134" s="25"/>
    </row>
    <row r="135" spans="1:13" ht="19.5" customHeight="1" hidden="1">
      <c r="A135" s="27"/>
      <c r="B135" s="27"/>
      <c r="C135" s="28"/>
      <c r="D135" s="22" t="s">
        <v>14</v>
      </c>
      <c r="E135" s="25">
        <f>SUM(M135,I135)</f>
        <v>93449</v>
      </c>
      <c r="F135" s="47"/>
      <c r="G135" s="47"/>
      <c r="H135" s="47"/>
      <c r="I135" s="25">
        <f>SUM(I132,I133)-I134</f>
        <v>93449</v>
      </c>
      <c r="J135" s="25"/>
      <c r="K135" s="25">
        <f>SUM(K132,K133)-K134</f>
        <v>93449</v>
      </c>
      <c r="L135" s="25"/>
      <c r="M135" s="25"/>
    </row>
    <row r="136" spans="1:13" ht="19.5" customHeight="1" hidden="1">
      <c r="A136" s="6" t="s">
        <v>88</v>
      </c>
      <c r="B136" s="29"/>
      <c r="C136" s="15" t="s">
        <v>15</v>
      </c>
      <c r="D136" s="34" t="s">
        <v>8</v>
      </c>
      <c r="E136" s="17">
        <f>SUM(E140,E144,E148,E152,E156,E160)</f>
        <v>12383455</v>
      </c>
      <c r="F136" s="17"/>
      <c r="G136" s="17"/>
      <c r="H136" s="39"/>
      <c r="I136" s="17">
        <f>SUM(I140,I144,I148,I152,I156,I160)</f>
        <v>12383455</v>
      </c>
      <c r="J136" s="17">
        <f>SUM(J140,J144,J148,J152,J156,J160)</f>
        <v>10263196</v>
      </c>
      <c r="K136" s="17">
        <f>SUM(K140,K144,K148,K152,K156,K160)</f>
        <v>1556909</v>
      </c>
      <c r="L136" s="17">
        <f>SUM(L140,L144,L148,L152,L156,L160)</f>
        <v>563350</v>
      </c>
      <c r="M136" s="17"/>
    </row>
    <row r="137" spans="1:13" ht="19.5" customHeight="1" hidden="1">
      <c r="A137" s="23"/>
      <c r="B137" s="23"/>
      <c r="C137" s="24"/>
      <c r="D137" s="34" t="s">
        <v>9</v>
      </c>
      <c r="E137" s="17"/>
      <c r="F137" s="17"/>
      <c r="G137" s="17"/>
      <c r="H137" s="17"/>
      <c r="I137" s="17"/>
      <c r="J137" s="17"/>
      <c r="K137" s="17"/>
      <c r="L137" s="17"/>
      <c r="M137" s="16"/>
    </row>
    <row r="138" spans="1:13" ht="19.5" customHeight="1" hidden="1">
      <c r="A138" s="23"/>
      <c r="B138" s="23"/>
      <c r="C138" s="24"/>
      <c r="D138" s="34" t="s">
        <v>13</v>
      </c>
      <c r="E138" s="17"/>
      <c r="F138" s="17"/>
      <c r="G138" s="17"/>
      <c r="H138" s="17"/>
      <c r="I138" s="17"/>
      <c r="J138" s="17"/>
      <c r="K138" s="17"/>
      <c r="L138" s="17"/>
      <c r="M138" s="16"/>
    </row>
    <row r="139" spans="1:13" ht="19.5" customHeight="1" hidden="1">
      <c r="A139" s="23"/>
      <c r="B139" s="23"/>
      <c r="C139" s="24"/>
      <c r="D139" s="34" t="s">
        <v>14</v>
      </c>
      <c r="E139" s="17">
        <f>SUM(E143,E147,E151,E155,E159,E163)</f>
        <v>12383455</v>
      </c>
      <c r="F139" s="17"/>
      <c r="G139" s="17"/>
      <c r="H139" s="17"/>
      <c r="I139" s="17">
        <f>SUM(I143,I147,I151,I155,I159,I163)</f>
        <v>12383455</v>
      </c>
      <c r="J139" s="17">
        <f>SUM(J143,J147,J151,J155,J159,J163)</f>
        <v>10263196</v>
      </c>
      <c r="K139" s="17">
        <f>SUM(K143,K147,K151,K155,K159,K163)</f>
        <v>1556909</v>
      </c>
      <c r="L139" s="17">
        <f>SUM(L143,L147,L151,L155,L159,L163)</f>
        <v>563350</v>
      </c>
      <c r="M139" s="17"/>
    </row>
    <row r="140" spans="1:13" ht="19.5" customHeight="1" hidden="1">
      <c r="A140" s="6"/>
      <c r="B140" s="29" t="s">
        <v>89</v>
      </c>
      <c r="C140" s="14" t="s">
        <v>90</v>
      </c>
      <c r="D140" s="34" t="s">
        <v>8</v>
      </c>
      <c r="E140" s="32">
        <f aca="true" t="shared" si="1" ref="E140:E163">SUM(I140,M140)</f>
        <v>161594</v>
      </c>
      <c r="F140" s="48"/>
      <c r="G140" s="48"/>
      <c r="H140" s="48"/>
      <c r="I140" s="32">
        <f aca="true" t="shared" si="2" ref="I140:I163">SUM(J140,K140,L140)</f>
        <v>161594</v>
      </c>
      <c r="J140" s="32">
        <v>146304</v>
      </c>
      <c r="K140" s="32">
        <v>15290</v>
      </c>
      <c r="L140" s="32"/>
      <c r="M140" s="25"/>
    </row>
    <row r="141" spans="1:13" ht="19.5" customHeight="1" hidden="1">
      <c r="A141" s="23"/>
      <c r="B141" s="23"/>
      <c r="C141" s="24"/>
      <c r="D141" s="34" t="s">
        <v>9</v>
      </c>
      <c r="E141" s="32"/>
      <c r="F141" s="48"/>
      <c r="G141" s="48"/>
      <c r="H141" s="48"/>
      <c r="I141" s="32"/>
      <c r="J141" s="32"/>
      <c r="K141" s="32"/>
      <c r="L141" s="32"/>
      <c r="M141" s="25"/>
    </row>
    <row r="142" spans="1:13" ht="19.5" customHeight="1" hidden="1">
      <c r="A142" s="23"/>
      <c r="B142" s="23"/>
      <c r="C142" s="24"/>
      <c r="D142" s="34" t="s">
        <v>13</v>
      </c>
      <c r="E142" s="32"/>
      <c r="F142" s="48"/>
      <c r="G142" s="48"/>
      <c r="H142" s="48"/>
      <c r="I142" s="32"/>
      <c r="J142" s="32"/>
      <c r="K142" s="32"/>
      <c r="L142" s="32"/>
      <c r="M142" s="25"/>
    </row>
    <row r="143" spans="1:13" ht="19.5" customHeight="1" hidden="1">
      <c r="A143" s="23"/>
      <c r="B143" s="23"/>
      <c r="C143" s="24"/>
      <c r="D143" s="34" t="s">
        <v>14</v>
      </c>
      <c r="E143" s="32">
        <f t="shared" si="1"/>
        <v>161594</v>
      </c>
      <c r="F143" s="48"/>
      <c r="G143" s="48"/>
      <c r="H143" s="48"/>
      <c r="I143" s="32">
        <f t="shared" si="2"/>
        <v>161594</v>
      </c>
      <c r="J143" s="32">
        <f>SUM(J140,J141)-J142</f>
        <v>146304</v>
      </c>
      <c r="K143" s="32">
        <f>SUM(K140,K141)-K142</f>
        <v>15290</v>
      </c>
      <c r="L143" s="32"/>
      <c r="M143" s="25"/>
    </row>
    <row r="144" spans="1:13" ht="19.5" customHeight="1" hidden="1">
      <c r="A144" s="6"/>
      <c r="B144" s="29" t="s">
        <v>91</v>
      </c>
      <c r="C144" s="14" t="s">
        <v>92</v>
      </c>
      <c r="D144" s="34" t="s">
        <v>8</v>
      </c>
      <c r="E144" s="32">
        <f t="shared" si="1"/>
        <v>357545</v>
      </c>
      <c r="F144" s="48"/>
      <c r="G144" s="48"/>
      <c r="H144" s="48"/>
      <c r="I144" s="32">
        <f t="shared" si="2"/>
        <v>357545</v>
      </c>
      <c r="J144" s="32">
        <v>322932</v>
      </c>
      <c r="K144" s="32">
        <v>34613</v>
      </c>
      <c r="L144" s="32"/>
      <c r="M144" s="25"/>
    </row>
    <row r="145" spans="1:13" ht="19.5" customHeight="1" hidden="1">
      <c r="A145" s="23"/>
      <c r="B145" s="23"/>
      <c r="C145" s="24"/>
      <c r="D145" s="34" t="s">
        <v>9</v>
      </c>
      <c r="E145" s="32"/>
      <c r="F145" s="48"/>
      <c r="G145" s="48"/>
      <c r="H145" s="48"/>
      <c r="I145" s="32"/>
      <c r="J145" s="32"/>
      <c r="K145" s="32"/>
      <c r="L145" s="32"/>
      <c r="M145" s="25"/>
    </row>
    <row r="146" spans="1:13" ht="19.5" customHeight="1" hidden="1">
      <c r="A146" s="23"/>
      <c r="B146" s="23"/>
      <c r="C146" s="24"/>
      <c r="D146" s="34" t="s">
        <v>13</v>
      </c>
      <c r="E146" s="32"/>
      <c r="F146" s="48"/>
      <c r="G146" s="48"/>
      <c r="H146" s="48"/>
      <c r="I146" s="32"/>
      <c r="J146" s="32"/>
      <c r="K146" s="32"/>
      <c r="L146" s="32"/>
      <c r="M146" s="25"/>
    </row>
    <row r="147" spans="1:13" ht="19.5" customHeight="1" hidden="1">
      <c r="A147" s="23"/>
      <c r="B147" s="23"/>
      <c r="C147" s="24"/>
      <c r="D147" s="34" t="s">
        <v>14</v>
      </c>
      <c r="E147" s="32">
        <f t="shared" si="1"/>
        <v>357545</v>
      </c>
      <c r="F147" s="48"/>
      <c r="G147" s="48"/>
      <c r="H147" s="48"/>
      <c r="I147" s="32">
        <f t="shared" si="2"/>
        <v>357545</v>
      </c>
      <c r="J147" s="32">
        <f>SUM(J144,J145)-J146</f>
        <v>322932</v>
      </c>
      <c r="K147" s="32">
        <f>SUM(K144,K145)-K146</f>
        <v>34613</v>
      </c>
      <c r="L147" s="32"/>
      <c r="M147" s="25"/>
    </row>
    <row r="148" spans="1:13" ht="19.5" customHeight="1" hidden="1">
      <c r="A148" s="6"/>
      <c r="B148" s="29" t="s">
        <v>95</v>
      </c>
      <c r="C148" s="14" t="s">
        <v>96</v>
      </c>
      <c r="D148" s="34" t="s">
        <v>8</v>
      </c>
      <c r="E148" s="32">
        <f t="shared" si="1"/>
        <v>1164155</v>
      </c>
      <c r="F148" s="48"/>
      <c r="G148" s="48"/>
      <c r="H148" s="48"/>
      <c r="I148" s="32">
        <f t="shared" si="2"/>
        <v>1164155</v>
      </c>
      <c r="J148" s="32">
        <v>1055033</v>
      </c>
      <c r="K148" s="32">
        <v>109122</v>
      </c>
      <c r="L148" s="32"/>
      <c r="M148" s="25"/>
    </row>
    <row r="149" spans="1:13" ht="19.5" customHeight="1" hidden="1">
      <c r="A149" s="23"/>
      <c r="B149" s="23"/>
      <c r="C149" s="24"/>
      <c r="D149" s="34" t="s">
        <v>9</v>
      </c>
      <c r="E149" s="32"/>
      <c r="F149" s="48"/>
      <c r="G149" s="48"/>
      <c r="H149" s="48"/>
      <c r="I149" s="32"/>
      <c r="J149" s="32"/>
      <c r="K149" s="32"/>
      <c r="L149" s="32"/>
      <c r="M149" s="25"/>
    </row>
    <row r="150" spans="1:13" ht="19.5" customHeight="1" hidden="1">
      <c r="A150" s="23"/>
      <c r="B150" s="23"/>
      <c r="C150" s="24"/>
      <c r="D150" s="34" t="s">
        <v>13</v>
      </c>
      <c r="E150" s="32"/>
      <c r="F150" s="48"/>
      <c r="G150" s="48"/>
      <c r="H150" s="48"/>
      <c r="I150" s="32"/>
      <c r="J150" s="32"/>
      <c r="K150" s="32"/>
      <c r="L150" s="32"/>
      <c r="M150" s="25"/>
    </row>
    <row r="151" spans="1:13" ht="19.5" customHeight="1" hidden="1">
      <c r="A151" s="27"/>
      <c r="B151" s="27"/>
      <c r="C151" s="28"/>
      <c r="D151" s="22" t="s">
        <v>14</v>
      </c>
      <c r="E151" s="25">
        <f t="shared" si="1"/>
        <v>1164155</v>
      </c>
      <c r="F151" s="47"/>
      <c r="G151" s="47"/>
      <c r="H151" s="47"/>
      <c r="I151" s="25">
        <f t="shared" si="2"/>
        <v>1164155</v>
      </c>
      <c r="J151" s="25">
        <f>SUM(J148,J149)-J150</f>
        <v>1055033</v>
      </c>
      <c r="K151" s="25">
        <f>SUM(K148,K149)-K150</f>
        <v>109122</v>
      </c>
      <c r="L151" s="25"/>
      <c r="M151" s="25"/>
    </row>
    <row r="152" spans="1:13" ht="19.5" customHeight="1" hidden="1">
      <c r="A152" s="6"/>
      <c r="B152" s="29" t="s">
        <v>97</v>
      </c>
      <c r="C152" s="14" t="s">
        <v>98</v>
      </c>
      <c r="D152" s="34" t="s">
        <v>8</v>
      </c>
      <c r="E152" s="32">
        <f t="shared" si="1"/>
        <v>10564071</v>
      </c>
      <c r="F152" s="48"/>
      <c r="G152" s="48"/>
      <c r="H152" s="48"/>
      <c r="I152" s="32">
        <f t="shared" si="2"/>
        <v>10564071</v>
      </c>
      <c r="J152" s="32">
        <v>8738927</v>
      </c>
      <c r="K152" s="32">
        <v>1261794</v>
      </c>
      <c r="L152" s="32">
        <v>563350</v>
      </c>
      <c r="M152" s="25"/>
    </row>
    <row r="153" spans="1:13" ht="19.5" customHeight="1" hidden="1">
      <c r="A153" s="23"/>
      <c r="B153" s="23"/>
      <c r="C153" s="24"/>
      <c r="D153" s="34" t="s">
        <v>9</v>
      </c>
      <c r="E153" s="32"/>
      <c r="F153" s="48"/>
      <c r="G153" s="48"/>
      <c r="H153" s="48"/>
      <c r="I153" s="32"/>
      <c r="J153" s="32"/>
      <c r="K153" s="32"/>
      <c r="L153" s="32"/>
      <c r="M153" s="25"/>
    </row>
    <row r="154" spans="1:13" ht="19.5" customHeight="1" hidden="1">
      <c r="A154" s="23"/>
      <c r="B154" s="23"/>
      <c r="C154" s="24"/>
      <c r="D154" s="34" t="s">
        <v>13</v>
      </c>
      <c r="E154" s="32"/>
      <c r="F154" s="48"/>
      <c r="G154" s="48"/>
      <c r="H154" s="48"/>
      <c r="I154" s="32"/>
      <c r="J154" s="32"/>
      <c r="K154" s="32"/>
      <c r="L154" s="32"/>
      <c r="M154" s="25"/>
    </row>
    <row r="155" spans="1:13" ht="19.5" customHeight="1" hidden="1">
      <c r="A155" s="23"/>
      <c r="B155" s="23"/>
      <c r="C155" s="24"/>
      <c r="D155" s="34" t="s">
        <v>14</v>
      </c>
      <c r="E155" s="32">
        <f t="shared" si="1"/>
        <v>10564071</v>
      </c>
      <c r="F155" s="48"/>
      <c r="G155" s="48"/>
      <c r="H155" s="48"/>
      <c r="I155" s="32">
        <f t="shared" si="2"/>
        <v>10564071</v>
      </c>
      <c r="J155" s="32">
        <f>SUM(J152,J153)-J154</f>
        <v>8738927</v>
      </c>
      <c r="K155" s="32">
        <f>SUM(K152,K153)-K154</f>
        <v>1261794</v>
      </c>
      <c r="L155" s="32">
        <f>SUM(L152,L153)-L154</f>
        <v>563350</v>
      </c>
      <c r="M155" s="25"/>
    </row>
    <row r="156" spans="1:13" ht="19.5" customHeight="1" hidden="1">
      <c r="A156" s="6"/>
      <c r="B156" s="29" t="s">
        <v>99</v>
      </c>
      <c r="C156" s="105" t="s">
        <v>100</v>
      </c>
      <c r="D156" s="34" t="s">
        <v>8</v>
      </c>
      <c r="E156" s="32">
        <f t="shared" si="1"/>
        <v>66753</v>
      </c>
      <c r="F156" s="48"/>
      <c r="G156" s="48"/>
      <c r="H156" s="48"/>
      <c r="I156" s="32">
        <f t="shared" si="2"/>
        <v>66753</v>
      </c>
      <c r="J156" s="32"/>
      <c r="K156" s="32">
        <v>66753</v>
      </c>
      <c r="L156" s="32"/>
      <c r="M156" s="25"/>
    </row>
    <row r="157" spans="1:13" ht="19.5" customHeight="1" hidden="1">
      <c r="A157" s="23"/>
      <c r="B157" s="23"/>
      <c r="C157" s="106"/>
      <c r="D157" s="34" t="s">
        <v>9</v>
      </c>
      <c r="E157" s="32"/>
      <c r="F157" s="48"/>
      <c r="G157" s="48"/>
      <c r="H157" s="48"/>
      <c r="I157" s="32"/>
      <c r="J157" s="32"/>
      <c r="K157" s="32"/>
      <c r="L157" s="32"/>
      <c r="M157" s="25"/>
    </row>
    <row r="158" spans="1:13" ht="19.5" customHeight="1" hidden="1">
      <c r="A158" s="23"/>
      <c r="B158" s="23"/>
      <c r="C158" s="24"/>
      <c r="D158" s="34" t="s">
        <v>13</v>
      </c>
      <c r="E158" s="32"/>
      <c r="F158" s="48"/>
      <c r="G158" s="48"/>
      <c r="H158" s="48"/>
      <c r="I158" s="32"/>
      <c r="J158" s="32"/>
      <c r="K158" s="32"/>
      <c r="L158" s="32"/>
      <c r="M158" s="25"/>
    </row>
    <row r="159" spans="1:13" ht="19.5" customHeight="1" hidden="1">
      <c r="A159" s="23"/>
      <c r="B159" s="23"/>
      <c r="C159" s="24"/>
      <c r="D159" s="34" t="s">
        <v>14</v>
      </c>
      <c r="E159" s="32">
        <f t="shared" si="1"/>
        <v>66753</v>
      </c>
      <c r="F159" s="48"/>
      <c r="G159" s="48"/>
      <c r="H159" s="48"/>
      <c r="I159" s="32">
        <f t="shared" si="2"/>
        <v>66753</v>
      </c>
      <c r="J159" s="32"/>
      <c r="K159" s="32">
        <f>SUM(K156,K157)-K158</f>
        <v>66753</v>
      </c>
      <c r="L159" s="32"/>
      <c r="M159" s="25"/>
    </row>
    <row r="160" spans="1:13" ht="19.5" customHeight="1" hidden="1">
      <c r="A160" s="6"/>
      <c r="B160" s="29" t="s">
        <v>101</v>
      </c>
      <c r="C160" s="14" t="s">
        <v>16</v>
      </c>
      <c r="D160" s="34" t="s">
        <v>8</v>
      </c>
      <c r="E160" s="32">
        <f t="shared" si="1"/>
        <v>69337</v>
      </c>
      <c r="F160" s="48"/>
      <c r="G160" s="48"/>
      <c r="H160" s="48"/>
      <c r="I160" s="32">
        <f t="shared" si="2"/>
        <v>69337</v>
      </c>
      <c r="J160" s="32"/>
      <c r="K160" s="32">
        <v>69337</v>
      </c>
      <c r="L160" s="32"/>
      <c r="M160" s="25"/>
    </row>
    <row r="161" spans="1:13" ht="19.5" customHeight="1" hidden="1">
      <c r="A161" s="23"/>
      <c r="B161" s="23"/>
      <c r="C161" s="24"/>
      <c r="D161" s="34" t="s">
        <v>9</v>
      </c>
      <c r="E161" s="32"/>
      <c r="F161" s="48"/>
      <c r="G161" s="48"/>
      <c r="H161" s="48"/>
      <c r="I161" s="32"/>
      <c r="J161" s="32"/>
      <c r="K161" s="32"/>
      <c r="L161" s="32"/>
      <c r="M161" s="25"/>
    </row>
    <row r="162" spans="1:13" ht="19.5" customHeight="1" hidden="1">
      <c r="A162" s="23"/>
      <c r="B162" s="23"/>
      <c r="C162" s="24"/>
      <c r="D162" s="34" t="s">
        <v>13</v>
      </c>
      <c r="E162" s="32"/>
      <c r="F162" s="48"/>
      <c r="G162" s="48"/>
      <c r="H162" s="48"/>
      <c r="I162" s="32"/>
      <c r="J162" s="32"/>
      <c r="K162" s="32"/>
      <c r="L162" s="32"/>
      <c r="M162" s="25"/>
    </row>
    <row r="163" spans="1:13" ht="19.5" customHeight="1" hidden="1">
      <c r="A163" s="23"/>
      <c r="B163" s="23"/>
      <c r="C163" s="24"/>
      <c r="D163" s="34" t="s">
        <v>14</v>
      </c>
      <c r="E163" s="32">
        <f t="shared" si="1"/>
        <v>69337</v>
      </c>
      <c r="F163" s="48"/>
      <c r="G163" s="48"/>
      <c r="H163" s="48"/>
      <c r="I163" s="32">
        <f t="shared" si="2"/>
        <v>69337</v>
      </c>
      <c r="J163" s="32"/>
      <c r="K163" s="32">
        <f>SUM(K160,K161)-K162</f>
        <v>69337</v>
      </c>
      <c r="L163" s="32"/>
      <c r="M163" s="25"/>
    </row>
    <row r="164" spans="1:13" ht="19.5" customHeight="1" hidden="1">
      <c r="A164" s="6" t="s">
        <v>102</v>
      </c>
      <c r="B164" s="29"/>
      <c r="C164" s="15" t="s">
        <v>17</v>
      </c>
      <c r="D164" s="34" t="s">
        <v>8</v>
      </c>
      <c r="E164" s="17">
        <f>SUM(E168)</f>
        <v>735355</v>
      </c>
      <c r="F164" s="17">
        <f>SUM(F168)</f>
        <v>735355</v>
      </c>
      <c r="G164" s="17"/>
      <c r="H164" s="17"/>
      <c r="I164" s="17">
        <f>SUM(I168)</f>
        <v>735355</v>
      </c>
      <c r="J164" s="17"/>
      <c r="K164" s="17">
        <f>SUM(K168)</f>
        <v>735355</v>
      </c>
      <c r="L164" s="17"/>
      <c r="M164" s="17"/>
    </row>
    <row r="165" spans="1:13" ht="19.5" customHeight="1" hidden="1">
      <c r="A165" s="23"/>
      <c r="B165" s="23"/>
      <c r="C165" s="24"/>
      <c r="D165" s="34" t="s">
        <v>9</v>
      </c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ht="19.5" customHeight="1" hidden="1">
      <c r="A166" s="23"/>
      <c r="B166" s="23"/>
      <c r="C166" s="24"/>
      <c r="D166" s="34" t="s">
        <v>13</v>
      </c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19.5" customHeight="1" hidden="1">
      <c r="A167" s="23"/>
      <c r="B167" s="23"/>
      <c r="C167" s="24"/>
      <c r="D167" s="34" t="s">
        <v>14</v>
      </c>
      <c r="E167" s="17">
        <f>SUM(E171)</f>
        <v>735355</v>
      </c>
      <c r="F167" s="17">
        <f>SUM(F171)</f>
        <v>735355</v>
      </c>
      <c r="G167" s="17"/>
      <c r="H167" s="17"/>
      <c r="I167" s="17">
        <f>SUM(I171)</f>
        <v>735355</v>
      </c>
      <c r="J167" s="17"/>
      <c r="K167" s="17">
        <f>SUM(K171)</f>
        <v>735355</v>
      </c>
      <c r="L167" s="17"/>
      <c r="M167" s="17"/>
    </row>
    <row r="168" spans="1:13" ht="19.5" customHeight="1" hidden="1">
      <c r="A168" s="6"/>
      <c r="B168" s="29" t="s">
        <v>103</v>
      </c>
      <c r="C168" s="118" t="s">
        <v>104</v>
      </c>
      <c r="D168" s="34" t="s">
        <v>8</v>
      </c>
      <c r="E168" s="32">
        <f>SUM(I168)</f>
        <v>735355</v>
      </c>
      <c r="F168" s="48">
        <v>735355</v>
      </c>
      <c r="G168" s="48"/>
      <c r="H168" s="48"/>
      <c r="I168" s="32">
        <f>SUM(K168,J168)</f>
        <v>735355</v>
      </c>
      <c r="J168" s="32"/>
      <c r="K168" s="32">
        <v>735355</v>
      </c>
      <c r="L168" s="32"/>
      <c r="M168" s="25"/>
    </row>
    <row r="169" spans="1:13" ht="19.5" customHeight="1" hidden="1">
      <c r="A169" s="23"/>
      <c r="B169" s="23"/>
      <c r="C169" s="119"/>
      <c r="D169" s="34" t="s">
        <v>9</v>
      </c>
      <c r="E169" s="32"/>
      <c r="F169" s="48"/>
      <c r="G169" s="48"/>
      <c r="H169" s="48"/>
      <c r="I169" s="32"/>
      <c r="J169" s="32"/>
      <c r="K169" s="32"/>
      <c r="L169" s="32"/>
      <c r="M169" s="25"/>
    </row>
    <row r="170" spans="1:13" ht="19.5" customHeight="1" hidden="1">
      <c r="A170" s="23"/>
      <c r="B170" s="23"/>
      <c r="C170" s="119"/>
      <c r="D170" s="34" t="s">
        <v>13</v>
      </c>
      <c r="E170" s="32"/>
      <c r="F170" s="48"/>
      <c r="G170" s="48"/>
      <c r="H170" s="48"/>
      <c r="I170" s="32"/>
      <c r="J170" s="32"/>
      <c r="K170" s="32"/>
      <c r="L170" s="32"/>
      <c r="M170" s="25"/>
    </row>
    <row r="171" spans="1:13" ht="19.5" customHeight="1" hidden="1">
      <c r="A171" s="27"/>
      <c r="B171" s="27"/>
      <c r="C171" s="120"/>
      <c r="D171" s="22" t="s">
        <v>14</v>
      </c>
      <c r="E171" s="25">
        <f>SUM(E168,E169)-E170</f>
        <v>735355</v>
      </c>
      <c r="F171" s="47">
        <f>SUM(F168,F169)-F170</f>
        <v>735355</v>
      </c>
      <c r="G171" s="47"/>
      <c r="H171" s="47"/>
      <c r="I171" s="25">
        <f>SUM(I168,I169)-I170</f>
        <v>735355</v>
      </c>
      <c r="J171" s="25"/>
      <c r="K171" s="25">
        <f>SUM(K168,K169)-K170</f>
        <v>735355</v>
      </c>
      <c r="L171" s="25"/>
      <c r="M171" s="25"/>
    </row>
    <row r="172" spans="1:13" ht="19.5" customHeight="1" hidden="1">
      <c r="A172" s="6" t="s">
        <v>105</v>
      </c>
      <c r="B172" s="29"/>
      <c r="C172" s="15" t="s">
        <v>106</v>
      </c>
      <c r="D172" s="34" t="s">
        <v>8</v>
      </c>
      <c r="E172" s="17">
        <f>SUM(E176,E180,E184,E188,E192,E196,E200,E204,E208)</f>
        <v>2956924</v>
      </c>
      <c r="F172" s="17">
        <f>SUM(F176,F180,F184,F188,F192,F196,F200,F204,F208)</f>
        <v>882500</v>
      </c>
      <c r="G172" s="17"/>
      <c r="H172" s="17"/>
      <c r="I172" s="17">
        <f>SUM(I176,I180,I184,I188,I192,I196,I200,I204,I208)</f>
        <v>2956924</v>
      </c>
      <c r="J172" s="17">
        <f>SUM(J176,J180,J184,J188,J192,J196,J200,J204,J208)</f>
        <v>1608762</v>
      </c>
      <c r="K172" s="17">
        <f>SUM(K176,K180,K184,K188,K192,K196,K200,K204,K208)</f>
        <v>1348162</v>
      </c>
      <c r="L172" s="17"/>
      <c r="M172" s="17"/>
    </row>
    <row r="173" spans="1:13" ht="19.5" customHeight="1" hidden="1">
      <c r="A173" s="23"/>
      <c r="B173" s="23"/>
      <c r="C173" s="24"/>
      <c r="D173" s="34" t="s">
        <v>9</v>
      </c>
      <c r="E173" s="17">
        <f>SUM(E177,E181,E185,E189,E193,E197,E201,E205,E209)</f>
        <v>116500</v>
      </c>
      <c r="F173" s="17">
        <f>SUM(F177,F181,F185,F189,F193,F197,F201,F205,F209)</f>
        <v>6900</v>
      </c>
      <c r="G173" s="17"/>
      <c r="H173" s="17"/>
      <c r="I173" s="17">
        <f>SUM(I177,I181,I185,I189,I193,I197,I201,I205,I209)</f>
        <v>116500</v>
      </c>
      <c r="J173" s="17"/>
      <c r="K173" s="17">
        <f>SUM(K177,K181,K185,K189,K193,K197,K201,K205,K209)</f>
        <v>116500</v>
      </c>
      <c r="L173" s="17"/>
      <c r="M173" s="16"/>
    </row>
    <row r="174" spans="1:13" ht="19.5" customHeight="1" hidden="1">
      <c r="A174" s="23"/>
      <c r="B174" s="23"/>
      <c r="C174" s="24"/>
      <c r="D174" s="34" t="s">
        <v>13</v>
      </c>
      <c r="E174" s="17"/>
      <c r="F174" s="17"/>
      <c r="G174" s="17"/>
      <c r="H174" s="17"/>
      <c r="I174" s="17"/>
      <c r="J174" s="17"/>
      <c r="K174" s="17"/>
      <c r="L174" s="17"/>
      <c r="M174" s="16"/>
    </row>
    <row r="175" spans="1:13" ht="19.5" customHeight="1" hidden="1">
      <c r="A175" s="23"/>
      <c r="B175" s="23"/>
      <c r="C175" s="24"/>
      <c r="D175" s="34" t="s">
        <v>14</v>
      </c>
      <c r="E175" s="17">
        <f>SUM(E179,E183,E187,E191,E195,E199,E203,E207,E211)</f>
        <v>3073424</v>
      </c>
      <c r="F175" s="17">
        <f>SUM(F179,F183,F187,F191,F195,F199,F203,F207,F211)</f>
        <v>889400</v>
      </c>
      <c r="G175" s="17"/>
      <c r="H175" s="17"/>
      <c r="I175" s="17">
        <f>SUM(I179,I183,I187,I191,I195,I199,I203,I207,I211)</f>
        <v>3073424</v>
      </c>
      <c r="J175" s="17">
        <f>SUM(J179,J183,J187,J191,J195,J199,J203,J207,J211)</f>
        <v>1608762</v>
      </c>
      <c r="K175" s="17">
        <f>SUM(K179,K183,K187,K191,K195,K199,K203,K207,K211)</f>
        <v>1464662</v>
      </c>
      <c r="L175" s="17"/>
      <c r="M175" s="16"/>
    </row>
    <row r="176" spans="1:13" ht="19.5" customHeight="1" hidden="1">
      <c r="A176" s="6"/>
      <c r="B176" s="29" t="s">
        <v>107</v>
      </c>
      <c r="C176" s="105" t="s">
        <v>151</v>
      </c>
      <c r="D176" s="34" t="s">
        <v>8</v>
      </c>
      <c r="E176" s="32">
        <f>SUM(M176,I176)</f>
        <v>1025608</v>
      </c>
      <c r="F176" s="48"/>
      <c r="G176" s="48"/>
      <c r="H176" s="48"/>
      <c r="I176" s="32">
        <f>SUM(J176:L176)</f>
        <v>1025608</v>
      </c>
      <c r="J176" s="32">
        <v>614056</v>
      </c>
      <c r="K176" s="32">
        <v>411552</v>
      </c>
      <c r="L176" s="32"/>
      <c r="M176" s="25"/>
    </row>
    <row r="177" spans="1:13" ht="19.5" customHeight="1" hidden="1">
      <c r="A177" s="23"/>
      <c r="B177" s="23"/>
      <c r="C177" s="106"/>
      <c r="D177" s="34" t="s">
        <v>9</v>
      </c>
      <c r="E177" s="32"/>
      <c r="F177" s="48"/>
      <c r="G177" s="48"/>
      <c r="H177" s="48"/>
      <c r="I177" s="32"/>
      <c r="J177" s="32"/>
      <c r="K177" s="32"/>
      <c r="L177" s="32"/>
      <c r="M177" s="25"/>
    </row>
    <row r="178" spans="1:13" ht="19.5" customHeight="1" hidden="1">
      <c r="A178" s="23"/>
      <c r="B178" s="23"/>
      <c r="C178" s="24"/>
      <c r="D178" s="34" t="s">
        <v>13</v>
      </c>
      <c r="E178" s="32"/>
      <c r="F178" s="48"/>
      <c r="G178" s="48"/>
      <c r="H178" s="48"/>
      <c r="I178" s="32"/>
      <c r="J178" s="32"/>
      <c r="K178" s="32"/>
      <c r="L178" s="32"/>
      <c r="M178" s="25"/>
    </row>
    <row r="179" spans="1:13" ht="19.5" customHeight="1" hidden="1">
      <c r="A179" s="23"/>
      <c r="B179" s="23"/>
      <c r="C179" s="24"/>
      <c r="D179" s="34" t="s">
        <v>14</v>
      </c>
      <c r="E179" s="32">
        <f>SUM(E176,E177)-E178</f>
        <v>1025608</v>
      </c>
      <c r="F179" s="48"/>
      <c r="G179" s="48"/>
      <c r="H179" s="48"/>
      <c r="I179" s="32">
        <f>SUM(I176,I177)-I178</f>
        <v>1025608</v>
      </c>
      <c r="J179" s="32">
        <f>SUM(J176,J177)-J178</f>
        <v>614056</v>
      </c>
      <c r="K179" s="32">
        <f>SUM(K176,K177)-K178</f>
        <v>411552</v>
      </c>
      <c r="L179" s="32"/>
      <c r="M179" s="32"/>
    </row>
    <row r="180" spans="1:13" ht="19.5" customHeight="1" hidden="1">
      <c r="A180" s="6"/>
      <c r="B180" s="29" t="s">
        <v>108</v>
      </c>
      <c r="C180" s="14" t="s">
        <v>109</v>
      </c>
      <c r="D180" s="34" t="s">
        <v>8</v>
      </c>
      <c r="E180" s="32">
        <f>SUM(M180,I180)</f>
        <v>743200</v>
      </c>
      <c r="F180" s="48"/>
      <c r="G180" s="48"/>
      <c r="H180" s="48"/>
      <c r="I180" s="32">
        <f>SUM(J180:L180)</f>
        <v>743200</v>
      </c>
      <c r="J180" s="32"/>
      <c r="K180" s="32">
        <v>743200</v>
      </c>
      <c r="L180" s="32"/>
      <c r="M180" s="25"/>
    </row>
    <row r="181" spans="1:13" ht="19.5" customHeight="1" hidden="1">
      <c r="A181" s="23"/>
      <c r="B181" s="23"/>
      <c r="C181" s="24"/>
      <c r="D181" s="34" t="s">
        <v>9</v>
      </c>
      <c r="E181" s="32">
        <v>109600</v>
      </c>
      <c r="F181" s="48"/>
      <c r="G181" s="48"/>
      <c r="H181" s="48"/>
      <c r="I181" s="32">
        <v>109600</v>
      </c>
      <c r="J181" s="32"/>
      <c r="K181" s="32">
        <v>109600</v>
      </c>
      <c r="L181" s="32"/>
      <c r="M181" s="25"/>
    </row>
    <row r="182" spans="1:13" ht="19.5" customHeight="1" hidden="1">
      <c r="A182" s="23"/>
      <c r="B182" s="23"/>
      <c r="C182" s="24"/>
      <c r="D182" s="34" t="s">
        <v>13</v>
      </c>
      <c r="E182" s="32"/>
      <c r="F182" s="48"/>
      <c r="G182" s="48"/>
      <c r="H182" s="48"/>
      <c r="I182" s="32"/>
      <c r="J182" s="32"/>
      <c r="K182" s="32"/>
      <c r="L182" s="32"/>
      <c r="M182" s="25"/>
    </row>
    <row r="183" spans="1:13" ht="19.5" customHeight="1" hidden="1">
      <c r="A183" s="23"/>
      <c r="B183" s="23"/>
      <c r="C183" s="24"/>
      <c r="D183" s="34" t="s">
        <v>14</v>
      </c>
      <c r="E183" s="32">
        <f>SUM(E180,E181)-E182</f>
        <v>852800</v>
      </c>
      <c r="F183" s="47"/>
      <c r="G183" s="47"/>
      <c r="H183" s="47"/>
      <c r="I183" s="32">
        <f>SUM(I180,I181)-I182</f>
        <v>852800</v>
      </c>
      <c r="J183" s="32"/>
      <c r="K183" s="32">
        <f>SUM(K180,K181)-K182</f>
        <v>852800</v>
      </c>
      <c r="L183" s="32"/>
      <c r="M183" s="32"/>
    </row>
    <row r="184" spans="1:13" ht="19.5" customHeight="1" hidden="1">
      <c r="A184" s="6"/>
      <c r="B184" s="29" t="s">
        <v>110</v>
      </c>
      <c r="C184" s="105" t="s">
        <v>111</v>
      </c>
      <c r="D184" s="34" t="s">
        <v>8</v>
      </c>
      <c r="E184" s="32">
        <f>SUM(M184,I184)</f>
        <v>17000</v>
      </c>
      <c r="F184" s="48">
        <v>17000</v>
      </c>
      <c r="G184" s="48"/>
      <c r="H184" s="48"/>
      <c r="I184" s="32">
        <f>SUM(J184:L184)</f>
        <v>17000</v>
      </c>
      <c r="J184" s="32"/>
      <c r="K184" s="32">
        <v>17000</v>
      </c>
      <c r="L184" s="32"/>
      <c r="M184" s="25"/>
    </row>
    <row r="185" spans="1:13" ht="19.5" customHeight="1" hidden="1">
      <c r="A185" s="23"/>
      <c r="B185" s="23"/>
      <c r="C185" s="106"/>
      <c r="D185" s="34" t="s">
        <v>9</v>
      </c>
      <c r="E185" s="32"/>
      <c r="F185" s="48"/>
      <c r="G185" s="48"/>
      <c r="H185" s="48"/>
      <c r="I185" s="32"/>
      <c r="J185" s="32"/>
      <c r="K185" s="32"/>
      <c r="L185" s="32"/>
      <c r="M185" s="25"/>
    </row>
    <row r="186" spans="1:13" ht="19.5" customHeight="1" hidden="1">
      <c r="A186" s="23"/>
      <c r="B186" s="23"/>
      <c r="C186" s="24"/>
      <c r="D186" s="34" t="s">
        <v>13</v>
      </c>
      <c r="E186" s="32"/>
      <c r="F186" s="48"/>
      <c r="G186" s="48"/>
      <c r="H186" s="48"/>
      <c r="I186" s="32"/>
      <c r="J186" s="32"/>
      <c r="K186" s="32"/>
      <c r="L186" s="32"/>
      <c r="M186" s="25"/>
    </row>
    <row r="187" spans="1:13" ht="19.5" customHeight="1" hidden="1">
      <c r="A187" s="23"/>
      <c r="B187" s="23"/>
      <c r="C187" s="24"/>
      <c r="D187" s="34" t="s">
        <v>14</v>
      </c>
      <c r="E187" s="32">
        <f>SUM(E184,E185)-E186</f>
        <v>17000</v>
      </c>
      <c r="F187" s="48">
        <f>SUM(F184,F185)-F186</f>
        <v>17000</v>
      </c>
      <c r="G187" s="48"/>
      <c r="H187" s="48"/>
      <c r="I187" s="32">
        <f>SUM(I184,I185)-I186</f>
        <v>17000</v>
      </c>
      <c r="J187" s="32"/>
      <c r="K187" s="32">
        <f>SUM(K184,K185)-K186</f>
        <v>17000</v>
      </c>
      <c r="L187" s="32"/>
      <c r="M187" s="32"/>
    </row>
    <row r="188" spans="1:13" ht="19.5" customHeight="1" hidden="1">
      <c r="A188" s="6"/>
      <c r="B188" s="29" t="s">
        <v>112</v>
      </c>
      <c r="C188" s="105" t="s">
        <v>115</v>
      </c>
      <c r="D188" s="34" t="s">
        <v>8</v>
      </c>
      <c r="E188" s="32">
        <f>SUM(M188,I188)</f>
        <v>198500</v>
      </c>
      <c r="F188" s="48">
        <v>88500</v>
      </c>
      <c r="G188" s="48"/>
      <c r="H188" s="48"/>
      <c r="I188" s="32">
        <f>SUM(J188:L188)</f>
        <v>198500</v>
      </c>
      <c r="J188" s="32">
        <v>170251</v>
      </c>
      <c r="K188" s="32">
        <v>28249</v>
      </c>
      <c r="L188" s="32"/>
      <c r="M188" s="25"/>
    </row>
    <row r="189" spans="1:13" ht="19.5" customHeight="1" hidden="1">
      <c r="A189" s="23"/>
      <c r="B189" s="23"/>
      <c r="C189" s="106"/>
      <c r="D189" s="34" t="s">
        <v>9</v>
      </c>
      <c r="E189" s="32"/>
      <c r="F189" s="48"/>
      <c r="G189" s="48"/>
      <c r="H189" s="48"/>
      <c r="I189" s="32"/>
      <c r="J189" s="32"/>
      <c r="K189" s="32"/>
      <c r="L189" s="32"/>
      <c r="M189" s="25"/>
    </row>
    <row r="190" spans="1:13" ht="19.5" customHeight="1" hidden="1">
      <c r="A190" s="23"/>
      <c r="B190" s="23"/>
      <c r="C190" s="24"/>
      <c r="D190" s="34" t="s">
        <v>13</v>
      </c>
      <c r="E190" s="32"/>
      <c r="F190" s="48"/>
      <c r="G190" s="48"/>
      <c r="H190" s="48"/>
      <c r="I190" s="32"/>
      <c r="J190" s="32"/>
      <c r="K190" s="32"/>
      <c r="L190" s="32"/>
      <c r="M190" s="25"/>
    </row>
    <row r="191" spans="1:13" ht="19.5" customHeight="1" hidden="1">
      <c r="A191" s="23"/>
      <c r="B191" s="23"/>
      <c r="C191" s="24"/>
      <c r="D191" s="34" t="s">
        <v>14</v>
      </c>
      <c r="E191" s="32">
        <f>SUM(E188,E189)-E190</f>
        <v>198500</v>
      </c>
      <c r="F191" s="48">
        <f>SUM(F188,F189)-F190</f>
        <v>88500</v>
      </c>
      <c r="G191" s="48"/>
      <c r="H191" s="48"/>
      <c r="I191" s="32">
        <f>SUM(I188,I189)-I190</f>
        <v>198500</v>
      </c>
      <c r="J191" s="32">
        <f>SUM(J188,J189)-J190</f>
        <v>170251</v>
      </c>
      <c r="K191" s="32">
        <f>SUM(K188,K189)-K190</f>
        <v>28249</v>
      </c>
      <c r="L191" s="32"/>
      <c r="M191" s="32"/>
    </row>
    <row r="192" spans="1:13" ht="19.5" customHeight="1" hidden="1">
      <c r="A192" s="6"/>
      <c r="B192" s="29" t="s">
        <v>113</v>
      </c>
      <c r="C192" s="105" t="s">
        <v>114</v>
      </c>
      <c r="D192" s="34" t="s">
        <v>8</v>
      </c>
      <c r="E192" s="32">
        <f>SUM(M192,I192)</f>
        <v>103600</v>
      </c>
      <c r="F192" s="48">
        <v>66600</v>
      </c>
      <c r="G192" s="48"/>
      <c r="H192" s="48"/>
      <c r="I192" s="32">
        <f>SUM(J192:L192)</f>
        <v>103600</v>
      </c>
      <c r="J192" s="32">
        <v>46315</v>
      </c>
      <c r="K192" s="32">
        <v>57285</v>
      </c>
      <c r="L192" s="32"/>
      <c r="M192" s="25"/>
    </row>
    <row r="193" spans="1:13" ht="19.5" customHeight="1" hidden="1">
      <c r="A193" s="23"/>
      <c r="B193" s="23"/>
      <c r="C193" s="106"/>
      <c r="D193" s="34" t="s">
        <v>9</v>
      </c>
      <c r="E193" s="32">
        <v>6900</v>
      </c>
      <c r="F193" s="48">
        <v>6900</v>
      </c>
      <c r="G193" s="48"/>
      <c r="H193" s="48"/>
      <c r="I193" s="32">
        <v>6900</v>
      </c>
      <c r="J193" s="32"/>
      <c r="K193" s="32">
        <v>6900</v>
      </c>
      <c r="L193" s="32"/>
      <c r="M193" s="25"/>
    </row>
    <row r="194" spans="1:13" ht="19.5" customHeight="1" hidden="1">
      <c r="A194" s="23"/>
      <c r="B194" s="23"/>
      <c r="C194" s="24"/>
      <c r="D194" s="34" t="s">
        <v>13</v>
      </c>
      <c r="E194" s="32"/>
      <c r="F194" s="48"/>
      <c r="G194" s="48"/>
      <c r="H194" s="48"/>
      <c r="I194" s="32"/>
      <c r="J194" s="32"/>
      <c r="K194" s="32"/>
      <c r="L194" s="32"/>
      <c r="M194" s="25"/>
    </row>
    <row r="195" spans="1:13" ht="19.5" customHeight="1" hidden="1">
      <c r="A195" s="27"/>
      <c r="B195" s="27"/>
      <c r="C195" s="28"/>
      <c r="D195" s="22" t="s">
        <v>14</v>
      </c>
      <c r="E195" s="25">
        <f>SUM(E192,E193)-E194</f>
        <v>110500</v>
      </c>
      <c r="F195" s="48">
        <f>SUM(F192,F193)-F194</f>
        <v>73500</v>
      </c>
      <c r="G195" s="48"/>
      <c r="H195" s="48"/>
      <c r="I195" s="25">
        <f>SUM(I192,I193)-I194</f>
        <v>110500</v>
      </c>
      <c r="J195" s="25">
        <f>SUM(J192,J193)-J194</f>
        <v>46315</v>
      </c>
      <c r="K195" s="25">
        <f>SUM(K192,K193)-K194</f>
        <v>64185</v>
      </c>
      <c r="L195" s="25"/>
      <c r="M195" s="25"/>
    </row>
    <row r="196" spans="1:13" ht="19.5" customHeight="1" hidden="1">
      <c r="A196" s="6"/>
      <c r="B196" s="29" t="s">
        <v>144</v>
      </c>
      <c r="C196" s="105" t="s">
        <v>145</v>
      </c>
      <c r="D196" s="34" t="s">
        <v>8</v>
      </c>
      <c r="E196" s="32">
        <f>SUM(M196,I196)</f>
        <v>10500</v>
      </c>
      <c r="F196" s="48"/>
      <c r="G196" s="48"/>
      <c r="H196" s="48"/>
      <c r="I196" s="32">
        <f>SUM(J196:L196)</f>
        <v>10500</v>
      </c>
      <c r="J196" s="32">
        <v>10113</v>
      </c>
      <c r="K196" s="32">
        <v>387</v>
      </c>
      <c r="L196" s="32"/>
      <c r="M196" s="25"/>
    </row>
    <row r="197" spans="1:13" ht="19.5" customHeight="1" hidden="1">
      <c r="A197" s="23"/>
      <c r="B197" s="23"/>
      <c r="C197" s="106"/>
      <c r="D197" s="34" t="s">
        <v>9</v>
      </c>
      <c r="E197" s="32"/>
      <c r="F197" s="48"/>
      <c r="G197" s="48"/>
      <c r="H197" s="48"/>
      <c r="I197" s="32"/>
      <c r="J197" s="32"/>
      <c r="K197" s="32"/>
      <c r="L197" s="32"/>
      <c r="M197" s="25"/>
    </row>
    <row r="198" spans="1:13" ht="19.5" customHeight="1" hidden="1">
      <c r="A198" s="23"/>
      <c r="B198" s="23"/>
      <c r="C198" s="24"/>
      <c r="D198" s="34" t="s">
        <v>13</v>
      </c>
      <c r="E198" s="32"/>
      <c r="F198" s="48"/>
      <c r="G198" s="48"/>
      <c r="H198" s="48"/>
      <c r="I198" s="32"/>
      <c r="J198" s="32"/>
      <c r="K198" s="32"/>
      <c r="L198" s="32"/>
      <c r="M198" s="25"/>
    </row>
    <row r="199" spans="1:13" ht="19.5" customHeight="1" hidden="1">
      <c r="A199" s="23"/>
      <c r="B199" s="23"/>
      <c r="C199" s="24"/>
      <c r="D199" s="34" t="s">
        <v>14</v>
      </c>
      <c r="E199" s="32">
        <f>SUM(E196,E197)-E198</f>
        <v>10500</v>
      </c>
      <c r="F199" s="48"/>
      <c r="G199" s="48"/>
      <c r="H199" s="48"/>
      <c r="I199" s="32">
        <f>SUM(I196,I197)-I198</f>
        <v>10500</v>
      </c>
      <c r="J199" s="32">
        <f>SUM(J196,J197)-J198</f>
        <v>10113</v>
      </c>
      <c r="K199" s="32">
        <f>SUM(K196,K197)-K198</f>
        <v>387</v>
      </c>
      <c r="L199" s="32"/>
      <c r="M199" s="32"/>
    </row>
    <row r="200" spans="1:13" ht="19.5" customHeight="1" hidden="1">
      <c r="A200" s="6"/>
      <c r="B200" s="29" t="s">
        <v>116</v>
      </c>
      <c r="C200" s="14" t="s">
        <v>117</v>
      </c>
      <c r="D200" s="34" t="s">
        <v>8</v>
      </c>
      <c r="E200" s="32">
        <f>SUM(M200,I200)</f>
        <v>846100</v>
      </c>
      <c r="F200" s="48">
        <v>710400</v>
      </c>
      <c r="G200" s="48"/>
      <c r="H200" s="48"/>
      <c r="I200" s="32">
        <f>SUM(J200:L200)</f>
        <v>846100</v>
      </c>
      <c r="J200" s="32">
        <v>768027</v>
      </c>
      <c r="K200" s="32">
        <v>78073</v>
      </c>
      <c r="L200" s="32"/>
      <c r="M200" s="25"/>
    </row>
    <row r="201" spans="1:13" ht="19.5" customHeight="1" hidden="1">
      <c r="A201" s="23"/>
      <c r="B201" s="23"/>
      <c r="C201" s="24"/>
      <c r="D201" s="34" t="s">
        <v>9</v>
      </c>
      <c r="E201" s="32"/>
      <c r="F201" s="48"/>
      <c r="G201" s="48"/>
      <c r="H201" s="48"/>
      <c r="I201" s="32"/>
      <c r="J201" s="32"/>
      <c r="K201" s="32"/>
      <c r="L201" s="32"/>
      <c r="M201" s="25"/>
    </row>
    <row r="202" spans="1:13" ht="19.5" customHeight="1" hidden="1">
      <c r="A202" s="23"/>
      <c r="B202" s="23"/>
      <c r="C202" s="24"/>
      <c r="D202" s="34" t="s">
        <v>13</v>
      </c>
      <c r="E202" s="32"/>
      <c r="F202" s="48"/>
      <c r="G202" s="48"/>
      <c r="H202" s="48"/>
      <c r="I202" s="32"/>
      <c r="J202" s="32"/>
      <c r="K202" s="32"/>
      <c r="L202" s="32"/>
      <c r="M202" s="25"/>
    </row>
    <row r="203" spans="1:13" ht="19.5" customHeight="1" hidden="1">
      <c r="A203" s="23"/>
      <c r="B203" s="23"/>
      <c r="C203" s="24"/>
      <c r="D203" s="34" t="s">
        <v>14</v>
      </c>
      <c r="E203" s="32">
        <f>SUM(E200,E201)-E202</f>
        <v>846100</v>
      </c>
      <c r="F203" s="48">
        <f>SUM(F200,F201)-F202</f>
        <v>710400</v>
      </c>
      <c r="G203" s="48"/>
      <c r="H203" s="48"/>
      <c r="I203" s="32">
        <f>SUM(I200,I201)-I202</f>
        <v>846100</v>
      </c>
      <c r="J203" s="32">
        <f>SUM(J200,J201)-J202</f>
        <v>768027</v>
      </c>
      <c r="K203" s="32">
        <f>SUM(K200,K201)-K202</f>
        <v>78073</v>
      </c>
      <c r="L203" s="32"/>
      <c r="M203" s="32"/>
    </row>
    <row r="204" spans="1:13" ht="19.5" customHeight="1" hidden="1">
      <c r="A204" s="6"/>
      <c r="B204" s="29" t="s">
        <v>146</v>
      </c>
      <c r="C204" s="105" t="s">
        <v>100</v>
      </c>
      <c r="D204" s="34" t="s">
        <v>8</v>
      </c>
      <c r="E204" s="32">
        <f>SUM(M204,I204)</f>
        <v>3121</v>
      </c>
      <c r="F204" s="48"/>
      <c r="G204" s="48"/>
      <c r="H204" s="48"/>
      <c r="I204" s="32">
        <f>SUM(J204:L204)</f>
        <v>3121</v>
      </c>
      <c r="J204" s="32"/>
      <c r="K204" s="32">
        <v>3121</v>
      </c>
      <c r="L204" s="32"/>
      <c r="M204" s="25"/>
    </row>
    <row r="205" spans="1:13" ht="19.5" customHeight="1" hidden="1">
      <c r="A205" s="23"/>
      <c r="B205" s="23"/>
      <c r="C205" s="106"/>
      <c r="D205" s="34" t="s">
        <v>9</v>
      </c>
      <c r="E205" s="32"/>
      <c r="F205" s="48"/>
      <c r="G205" s="48"/>
      <c r="H205" s="48"/>
      <c r="I205" s="32"/>
      <c r="J205" s="32"/>
      <c r="K205" s="32"/>
      <c r="L205" s="32"/>
      <c r="M205" s="25"/>
    </row>
    <row r="206" spans="1:13" ht="19.5" customHeight="1" hidden="1">
      <c r="A206" s="23"/>
      <c r="B206" s="23"/>
      <c r="C206" s="24"/>
      <c r="D206" s="34" t="s">
        <v>13</v>
      </c>
      <c r="E206" s="32"/>
      <c r="F206" s="48"/>
      <c r="G206" s="48"/>
      <c r="H206" s="48"/>
      <c r="I206" s="32"/>
      <c r="J206" s="32"/>
      <c r="K206" s="32"/>
      <c r="L206" s="32"/>
      <c r="M206" s="25"/>
    </row>
    <row r="207" spans="1:13" ht="19.5" customHeight="1" hidden="1">
      <c r="A207" s="23"/>
      <c r="B207" s="23"/>
      <c r="C207" s="24"/>
      <c r="D207" s="34" t="s">
        <v>14</v>
      </c>
      <c r="E207" s="32">
        <f>SUM(E204,E205)-E206</f>
        <v>3121</v>
      </c>
      <c r="F207" s="48"/>
      <c r="G207" s="48"/>
      <c r="H207" s="48"/>
      <c r="I207" s="32">
        <f>SUM(I204,I205)-I206</f>
        <v>3121</v>
      </c>
      <c r="J207" s="32"/>
      <c r="K207" s="32">
        <f>SUM(K204,K205)-K206</f>
        <v>3121</v>
      </c>
      <c r="L207" s="32"/>
      <c r="M207" s="32"/>
    </row>
    <row r="208" spans="1:13" ht="19.5" customHeight="1" hidden="1">
      <c r="A208" s="6"/>
      <c r="B208" s="29" t="s">
        <v>118</v>
      </c>
      <c r="C208" s="14" t="s">
        <v>16</v>
      </c>
      <c r="D208" s="34" t="s">
        <v>8</v>
      </c>
      <c r="E208" s="32">
        <f>SUM(M208,I208)</f>
        <v>9295</v>
      </c>
      <c r="F208" s="48"/>
      <c r="G208" s="48"/>
      <c r="H208" s="48"/>
      <c r="I208" s="32">
        <f>SUM(J208:L208)</f>
        <v>9295</v>
      </c>
      <c r="J208" s="32"/>
      <c r="K208" s="32">
        <v>9295</v>
      </c>
      <c r="L208" s="32"/>
      <c r="M208" s="25"/>
    </row>
    <row r="209" spans="1:13" ht="19.5" customHeight="1" hidden="1">
      <c r="A209" s="23"/>
      <c r="B209" s="23"/>
      <c r="C209" s="24"/>
      <c r="D209" s="34" t="s">
        <v>9</v>
      </c>
      <c r="E209" s="32"/>
      <c r="F209" s="48"/>
      <c r="G209" s="48"/>
      <c r="H209" s="48"/>
      <c r="I209" s="32"/>
      <c r="J209" s="32"/>
      <c r="K209" s="32"/>
      <c r="L209" s="32"/>
      <c r="M209" s="25"/>
    </row>
    <row r="210" spans="1:13" ht="19.5" customHeight="1" hidden="1">
      <c r="A210" s="23"/>
      <c r="B210" s="23"/>
      <c r="C210" s="24"/>
      <c r="D210" s="34" t="s">
        <v>13</v>
      </c>
      <c r="E210" s="32"/>
      <c r="F210" s="48"/>
      <c r="G210" s="48"/>
      <c r="H210" s="48"/>
      <c r="I210" s="32"/>
      <c r="J210" s="32"/>
      <c r="K210" s="32"/>
      <c r="L210" s="32"/>
      <c r="M210" s="25"/>
    </row>
    <row r="211" spans="1:13" ht="19.5" customHeight="1" hidden="1">
      <c r="A211" s="27"/>
      <c r="B211" s="27"/>
      <c r="C211" s="28"/>
      <c r="D211" s="22" t="s">
        <v>14</v>
      </c>
      <c r="E211" s="25">
        <f>SUM(E208,E209)-E210</f>
        <v>9295</v>
      </c>
      <c r="F211" s="47"/>
      <c r="G211" s="47"/>
      <c r="H211" s="47"/>
      <c r="I211" s="25">
        <f>SUM(I208,I209)-I210</f>
        <v>9295</v>
      </c>
      <c r="J211" s="25"/>
      <c r="K211" s="25">
        <f>SUM(K208,K209)-K210</f>
        <v>9295</v>
      </c>
      <c r="L211" s="25"/>
      <c r="M211" s="25"/>
    </row>
    <row r="212" spans="1:13" ht="19.5" customHeight="1" hidden="1">
      <c r="A212" s="6" t="s">
        <v>119</v>
      </c>
      <c r="B212" s="29"/>
      <c r="C212" s="107" t="s">
        <v>120</v>
      </c>
      <c r="D212" s="34" t="s">
        <v>8</v>
      </c>
      <c r="E212" s="17">
        <f>SUM(E216,E220,E224,E228,E232,E236,E240)</f>
        <v>2633031</v>
      </c>
      <c r="F212" s="17"/>
      <c r="G212" s="17"/>
      <c r="H212" s="17"/>
      <c r="I212" s="17">
        <f>SUM(I216,I220,I224,I228,I232,I236,I240)</f>
        <v>2633031</v>
      </c>
      <c r="J212" s="17">
        <f>SUM(J216,J220,J224,J228,J232,J236,J240)</f>
        <v>1860449</v>
      </c>
      <c r="K212" s="17">
        <f>SUM(K216,K220,K224,K228,K232,K236,K240)</f>
        <v>603582</v>
      </c>
      <c r="L212" s="17">
        <f>SUM(L216,L220,L224,L228,L232,L236,L240)</f>
        <v>169000</v>
      </c>
      <c r="M212" s="17"/>
    </row>
    <row r="213" spans="1:13" ht="19.5" customHeight="1" hidden="1">
      <c r="A213" s="23"/>
      <c r="B213" s="23"/>
      <c r="C213" s="108"/>
      <c r="D213" s="34" t="s">
        <v>9</v>
      </c>
      <c r="E213" s="17"/>
      <c r="F213" s="17"/>
      <c r="G213" s="17"/>
      <c r="H213" s="17"/>
      <c r="I213" s="17"/>
      <c r="J213" s="17"/>
      <c r="K213" s="17"/>
      <c r="L213" s="17"/>
      <c r="M213" s="17"/>
    </row>
    <row r="214" spans="1:13" ht="19.5" customHeight="1" hidden="1">
      <c r="A214" s="23"/>
      <c r="B214" s="23"/>
      <c r="C214" s="24"/>
      <c r="D214" s="34" t="s">
        <v>13</v>
      </c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1:13" ht="19.5" customHeight="1" hidden="1">
      <c r="A215" s="23"/>
      <c r="B215" s="23"/>
      <c r="C215" s="24"/>
      <c r="D215" s="34" t="s">
        <v>14</v>
      </c>
      <c r="E215" s="17">
        <f>SUM(E219,E223,E227,E231,E235,E239,E243)</f>
        <v>2633031</v>
      </c>
      <c r="F215" s="17"/>
      <c r="G215" s="17"/>
      <c r="H215" s="17"/>
      <c r="I215" s="17">
        <f>SUM(I219,I223,I227,I231,I235,I239,I243)</f>
        <v>2633031</v>
      </c>
      <c r="J215" s="17">
        <f>SUM(J219,J223,J227,J231,J235,J239,J243)</f>
        <v>1860449</v>
      </c>
      <c r="K215" s="17">
        <f>SUM(K219,K223,K227,K231,K235,K239,K243)</f>
        <v>603582</v>
      </c>
      <c r="L215" s="17">
        <f>SUM(L219,L223,L227,L231,L235,L239,L243)</f>
        <v>169000</v>
      </c>
      <c r="M215" s="17"/>
    </row>
    <row r="216" spans="1:13" ht="19.5" customHeight="1" hidden="1">
      <c r="A216" s="6"/>
      <c r="B216" s="29" t="s">
        <v>121</v>
      </c>
      <c r="C216" s="105" t="s">
        <v>122</v>
      </c>
      <c r="D216" s="34" t="s">
        <v>8</v>
      </c>
      <c r="E216" s="32">
        <f>SUM(I216,M216)</f>
        <v>620611</v>
      </c>
      <c r="F216" s="48"/>
      <c r="G216" s="48"/>
      <c r="H216" s="48"/>
      <c r="I216" s="32">
        <f>SUM(K216,L216,J216)</f>
        <v>620611</v>
      </c>
      <c r="J216" s="32">
        <v>481604</v>
      </c>
      <c r="K216" s="32">
        <v>139007</v>
      </c>
      <c r="L216" s="32"/>
      <c r="M216" s="25"/>
    </row>
    <row r="217" spans="1:13" ht="19.5" customHeight="1" hidden="1">
      <c r="A217" s="23"/>
      <c r="B217" s="23"/>
      <c r="C217" s="106"/>
      <c r="D217" s="34" t="s">
        <v>9</v>
      </c>
      <c r="E217" s="32"/>
      <c r="F217" s="48"/>
      <c r="G217" s="48"/>
      <c r="H217" s="48"/>
      <c r="I217" s="32"/>
      <c r="J217" s="32"/>
      <c r="K217" s="32"/>
      <c r="L217" s="32"/>
      <c r="M217" s="25"/>
    </row>
    <row r="218" spans="1:13" ht="19.5" customHeight="1" hidden="1">
      <c r="A218" s="23"/>
      <c r="B218" s="23"/>
      <c r="C218" s="24"/>
      <c r="D218" s="34" t="s">
        <v>13</v>
      </c>
      <c r="E218" s="32"/>
      <c r="F218" s="48"/>
      <c r="G218" s="48"/>
      <c r="H218" s="48"/>
      <c r="I218" s="32"/>
      <c r="J218" s="32"/>
      <c r="K218" s="32"/>
      <c r="L218" s="32"/>
      <c r="M218" s="25"/>
    </row>
    <row r="219" spans="1:13" ht="19.5" customHeight="1" hidden="1">
      <c r="A219" s="23"/>
      <c r="B219" s="23"/>
      <c r="C219" s="24"/>
      <c r="D219" s="34" t="s">
        <v>14</v>
      </c>
      <c r="E219" s="32">
        <f>SUM(E216,E217)-E218</f>
        <v>620611</v>
      </c>
      <c r="F219" s="48"/>
      <c r="G219" s="48"/>
      <c r="H219" s="48"/>
      <c r="I219" s="32">
        <f>SUM(I216,I217)-I218</f>
        <v>620611</v>
      </c>
      <c r="J219" s="32">
        <f>SUM(J216,J217)-J218</f>
        <v>481604</v>
      </c>
      <c r="K219" s="32">
        <f>SUM(K216,K217)-K218</f>
        <v>139007</v>
      </c>
      <c r="L219" s="32"/>
      <c r="M219" s="25"/>
    </row>
    <row r="220" spans="1:13" ht="19.5" customHeight="1" hidden="1">
      <c r="A220" s="6"/>
      <c r="B220" s="29" t="s">
        <v>123</v>
      </c>
      <c r="C220" s="105" t="s">
        <v>124</v>
      </c>
      <c r="D220" s="34" t="s">
        <v>8</v>
      </c>
      <c r="E220" s="32">
        <f>SUM(I220,M220)</f>
        <v>521413</v>
      </c>
      <c r="F220" s="48"/>
      <c r="G220" s="48"/>
      <c r="H220" s="48"/>
      <c r="I220" s="32">
        <f>SUM(K220,L220,J220)</f>
        <v>521413</v>
      </c>
      <c r="J220" s="32">
        <v>458950</v>
      </c>
      <c r="K220" s="32">
        <v>50463</v>
      </c>
      <c r="L220" s="32">
        <v>12000</v>
      </c>
      <c r="M220" s="25"/>
    </row>
    <row r="221" spans="1:13" ht="19.5" customHeight="1" hidden="1">
      <c r="A221" s="23"/>
      <c r="B221" s="23"/>
      <c r="C221" s="106"/>
      <c r="D221" s="34" t="s">
        <v>9</v>
      </c>
      <c r="E221" s="32"/>
      <c r="F221" s="48"/>
      <c r="G221" s="48"/>
      <c r="H221" s="48"/>
      <c r="I221" s="32"/>
      <c r="J221" s="32"/>
      <c r="K221" s="32"/>
      <c r="L221" s="32"/>
      <c r="M221" s="25"/>
    </row>
    <row r="222" spans="1:13" ht="19.5" customHeight="1" hidden="1">
      <c r="A222" s="23"/>
      <c r="B222" s="23"/>
      <c r="C222" s="24"/>
      <c r="D222" s="34" t="s">
        <v>13</v>
      </c>
      <c r="E222" s="32"/>
      <c r="F222" s="48"/>
      <c r="G222" s="48"/>
      <c r="H222" s="48"/>
      <c r="I222" s="32"/>
      <c r="J222" s="32"/>
      <c r="K222" s="32"/>
      <c r="L222" s="32"/>
      <c r="M222" s="25"/>
    </row>
    <row r="223" spans="1:13" ht="19.5" customHeight="1" hidden="1">
      <c r="A223" s="27"/>
      <c r="B223" s="27"/>
      <c r="C223" s="28"/>
      <c r="D223" s="22" t="s">
        <v>14</v>
      </c>
      <c r="E223" s="25">
        <f>SUM(E220,E221)-E222</f>
        <v>521413</v>
      </c>
      <c r="F223" s="47"/>
      <c r="G223" s="47"/>
      <c r="H223" s="47"/>
      <c r="I223" s="25">
        <f>SUM(I220,I221)-I222</f>
        <v>521413</v>
      </c>
      <c r="J223" s="25">
        <f>SUM(J220,J221)-J222</f>
        <v>458950</v>
      </c>
      <c r="K223" s="25">
        <f>SUM(K220,K221)-K222</f>
        <v>50463</v>
      </c>
      <c r="L223" s="25">
        <f>SUM(L220,L221)-L222</f>
        <v>12000</v>
      </c>
      <c r="M223" s="25"/>
    </row>
    <row r="224" spans="1:13" ht="19.5" customHeight="1">
      <c r="A224" s="6"/>
      <c r="B224" s="29" t="s">
        <v>125</v>
      </c>
      <c r="C224" s="105" t="s">
        <v>126</v>
      </c>
      <c r="D224" s="34" t="s">
        <v>8</v>
      </c>
      <c r="E224" s="32">
        <f>SUM(I224,M224)</f>
        <v>262052</v>
      </c>
      <c r="F224" s="48"/>
      <c r="G224" s="48"/>
      <c r="H224" s="48"/>
      <c r="I224" s="32">
        <f>SUM(K224,L224,J224)</f>
        <v>262052</v>
      </c>
      <c r="J224" s="32">
        <v>226387</v>
      </c>
      <c r="K224" s="32">
        <v>35665</v>
      </c>
      <c r="L224" s="32"/>
      <c r="M224" s="25"/>
    </row>
    <row r="225" spans="1:13" ht="19.5" customHeight="1">
      <c r="A225" s="23"/>
      <c r="B225" s="23"/>
      <c r="C225" s="106"/>
      <c r="D225" s="34" t="s">
        <v>9</v>
      </c>
      <c r="E225" s="32"/>
      <c r="F225" s="48"/>
      <c r="G225" s="48"/>
      <c r="H225" s="48"/>
      <c r="I225" s="32"/>
      <c r="J225" s="32"/>
      <c r="K225" s="32"/>
      <c r="L225" s="32"/>
      <c r="M225" s="25"/>
    </row>
    <row r="226" spans="1:13" ht="19.5" customHeight="1">
      <c r="A226" s="23"/>
      <c r="B226" s="23"/>
      <c r="C226" s="24"/>
      <c r="D226" s="34" t="s">
        <v>13</v>
      </c>
      <c r="E226" s="32"/>
      <c r="F226" s="48"/>
      <c r="G226" s="48"/>
      <c r="H226" s="48"/>
      <c r="I226" s="32"/>
      <c r="J226" s="32"/>
      <c r="K226" s="32"/>
      <c r="L226" s="32"/>
      <c r="M226" s="25"/>
    </row>
    <row r="227" spans="1:13" ht="19.5" customHeight="1">
      <c r="A227" s="23"/>
      <c r="B227" s="23"/>
      <c r="C227" s="24"/>
      <c r="D227" s="34" t="s">
        <v>14</v>
      </c>
      <c r="E227" s="32">
        <f>SUM(E224,E225)-E226</f>
        <v>262052</v>
      </c>
      <c r="F227" s="48"/>
      <c r="G227" s="48"/>
      <c r="H227" s="48"/>
      <c r="I227" s="32">
        <f>SUM(I224,I225)-I226</f>
        <v>262052</v>
      </c>
      <c r="J227" s="32">
        <f>SUM(J224,J225)-J226</f>
        <v>226387</v>
      </c>
      <c r="K227" s="32">
        <f>SUM(K224,K225)-K226</f>
        <v>35665</v>
      </c>
      <c r="L227" s="32"/>
      <c r="M227" s="25"/>
    </row>
    <row r="228" spans="1:13" ht="19.5" customHeight="1">
      <c r="A228" s="6"/>
      <c r="B228" s="29" t="s">
        <v>127</v>
      </c>
      <c r="C228" s="14" t="s">
        <v>128</v>
      </c>
      <c r="D228" s="34" t="s">
        <v>8</v>
      </c>
      <c r="E228" s="32">
        <f>SUM(I228,M228)</f>
        <v>1213734</v>
      </c>
      <c r="F228" s="48"/>
      <c r="G228" s="48"/>
      <c r="H228" s="48"/>
      <c r="I228" s="32">
        <f>SUM(K228,L228,J228)</f>
        <v>1213734</v>
      </c>
      <c r="J228" s="32">
        <v>693508</v>
      </c>
      <c r="K228" s="32">
        <v>370226</v>
      </c>
      <c r="L228" s="32">
        <v>150000</v>
      </c>
      <c r="M228" s="25"/>
    </row>
    <row r="229" spans="1:13" ht="19.5" customHeight="1">
      <c r="A229" s="23"/>
      <c r="B229" s="23"/>
      <c r="C229" s="24"/>
      <c r="D229" s="34" t="s">
        <v>9</v>
      </c>
      <c r="E229" s="32"/>
      <c r="F229" s="48"/>
      <c r="G229" s="48"/>
      <c r="H229" s="48"/>
      <c r="I229" s="32"/>
      <c r="J229" s="32"/>
      <c r="K229" s="32"/>
      <c r="L229" s="32"/>
      <c r="M229" s="25"/>
    </row>
    <row r="230" spans="1:13" ht="19.5" customHeight="1">
      <c r="A230" s="23"/>
      <c r="B230" s="23"/>
      <c r="C230" s="24"/>
      <c r="D230" s="34" t="s">
        <v>13</v>
      </c>
      <c r="E230" s="32"/>
      <c r="F230" s="48"/>
      <c r="G230" s="48"/>
      <c r="H230" s="48"/>
      <c r="I230" s="32"/>
      <c r="J230" s="32"/>
      <c r="K230" s="32"/>
      <c r="L230" s="32"/>
      <c r="M230" s="25"/>
    </row>
    <row r="231" spans="1:13" ht="19.5" customHeight="1">
      <c r="A231" s="23"/>
      <c r="B231" s="23"/>
      <c r="C231" s="24"/>
      <c r="D231" s="34" t="s">
        <v>14</v>
      </c>
      <c r="E231" s="32">
        <f>SUM(E228,E229)-E230</f>
        <v>1213734</v>
      </c>
      <c r="F231" s="48"/>
      <c r="G231" s="48"/>
      <c r="H231" s="48"/>
      <c r="I231" s="32">
        <f>SUM(I228,I229)-I230</f>
        <v>1213734</v>
      </c>
      <c r="J231" s="32">
        <f>SUM(J228,J229)-J230</f>
        <v>693508</v>
      </c>
      <c r="K231" s="32">
        <f>SUM(K228,K229)-K230</f>
        <v>370226</v>
      </c>
      <c r="L231" s="32">
        <f>SUM(L228,L229)-L230</f>
        <v>150000</v>
      </c>
      <c r="M231" s="25"/>
    </row>
    <row r="232" spans="1:13" ht="19.5" customHeight="1">
      <c r="A232" s="6"/>
      <c r="B232" s="29" t="s">
        <v>129</v>
      </c>
      <c r="C232" s="105" t="s">
        <v>130</v>
      </c>
      <c r="D232" s="34" t="s">
        <v>8</v>
      </c>
      <c r="E232" s="32">
        <f>SUM(I232,M232)</f>
        <v>5000</v>
      </c>
      <c r="F232" s="48"/>
      <c r="G232" s="48"/>
      <c r="H232" s="48"/>
      <c r="I232" s="32">
        <f>SUM(K232,L232,J232)</f>
        <v>5000</v>
      </c>
      <c r="J232" s="32"/>
      <c r="K232" s="32"/>
      <c r="L232" s="32">
        <v>5000</v>
      </c>
      <c r="M232" s="25"/>
    </row>
    <row r="233" spans="1:13" ht="19.5" customHeight="1">
      <c r="A233" s="23"/>
      <c r="B233" s="23"/>
      <c r="C233" s="106"/>
      <c r="D233" s="34" t="s">
        <v>9</v>
      </c>
      <c r="E233" s="32"/>
      <c r="F233" s="48"/>
      <c r="G233" s="48"/>
      <c r="H233" s="48"/>
      <c r="I233" s="32"/>
      <c r="J233" s="32"/>
      <c r="K233" s="32"/>
      <c r="L233" s="32"/>
      <c r="M233" s="25"/>
    </row>
    <row r="234" spans="1:13" ht="19.5" customHeight="1">
      <c r="A234" s="23"/>
      <c r="B234" s="23"/>
      <c r="C234" s="24"/>
      <c r="D234" s="34" t="s">
        <v>13</v>
      </c>
      <c r="E234" s="32"/>
      <c r="F234" s="48"/>
      <c r="G234" s="48"/>
      <c r="H234" s="48"/>
      <c r="I234" s="32"/>
      <c r="J234" s="32"/>
      <c r="K234" s="32"/>
      <c r="L234" s="32"/>
      <c r="M234" s="25"/>
    </row>
    <row r="235" spans="1:13" ht="19.5" customHeight="1">
      <c r="A235" s="23"/>
      <c r="B235" s="23"/>
      <c r="C235" s="24"/>
      <c r="D235" s="34" t="s">
        <v>14</v>
      </c>
      <c r="E235" s="32">
        <f>SUM(E232,E233)-E234</f>
        <v>5000</v>
      </c>
      <c r="F235" s="48"/>
      <c r="G235" s="48"/>
      <c r="H235" s="48"/>
      <c r="I235" s="32">
        <f>SUM(I232,I233)-I234</f>
        <v>5000</v>
      </c>
      <c r="J235" s="32"/>
      <c r="K235" s="32"/>
      <c r="L235" s="32">
        <f>SUM(L232,L233)-L234</f>
        <v>5000</v>
      </c>
      <c r="M235" s="25"/>
    </row>
    <row r="236" spans="1:13" ht="19.5" customHeight="1">
      <c r="A236" s="6"/>
      <c r="B236" s="29" t="s">
        <v>131</v>
      </c>
      <c r="C236" s="105" t="s">
        <v>132</v>
      </c>
      <c r="D236" s="34" t="s">
        <v>8</v>
      </c>
      <c r="E236" s="32">
        <f>SUM(I236,M236)</f>
        <v>2000</v>
      </c>
      <c r="F236" s="48"/>
      <c r="G236" s="48"/>
      <c r="H236" s="48"/>
      <c r="I236" s="32">
        <f>SUM(K236,L236,J236)</f>
        <v>2000</v>
      </c>
      <c r="J236" s="32"/>
      <c r="K236" s="32"/>
      <c r="L236" s="32">
        <v>2000</v>
      </c>
      <c r="M236" s="25"/>
    </row>
    <row r="237" spans="1:13" ht="19.5" customHeight="1">
      <c r="A237" s="23"/>
      <c r="B237" s="23"/>
      <c r="C237" s="106"/>
      <c r="D237" s="34" t="s">
        <v>9</v>
      </c>
      <c r="E237" s="32"/>
      <c r="F237" s="48"/>
      <c r="G237" s="48"/>
      <c r="H237" s="48"/>
      <c r="I237" s="32"/>
      <c r="J237" s="32"/>
      <c r="K237" s="32"/>
      <c r="L237" s="32"/>
      <c r="M237" s="25"/>
    </row>
    <row r="238" spans="1:13" ht="19.5" customHeight="1">
      <c r="A238" s="23"/>
      <c r="B238" s="23"/>
      <c r="C238" s="24"/>
      <c r="D238" s="34" t="s">
        <v>13</v>
      </c>
      <c r="E238" s="32"/>
      <c r="F238" s="48"/>
      <c r="G238" s="48"/>
      <c r="H238" s="48"/>
      <c r="I238" s="32"/>
      <c r="J238" s="32"/>
      <c r="K238" s="32"/>
      <c r="L238" s="32"/>
      <c r="M238" s="25"/>
    </row>
    <row r="239" spans="1:13" ht="19.5" customHeight="1">
      <c r="A239" s="27"/>
      <c r="B239" s="27"/>
      <c r="C239" s="28"/>
      <c r="D239" s="22" t="s">
        <v>14</v>
      </c>
      <c r="E239" s="25">
        <f>SUM(E236,E237)-E238</f>
        <v>2000</v>
      </c>
      <c r="F239" s="48"/>
      <c r="G239" s="48"/>
      <c r="H239" s="48"/>
      <c r="I239" s="25">
        <f>SUM(I236,I237)-I238</f>
        <v>2000</v>
      </c>
      <c r="J239" s="25"/>
      <c r="K239" s="25"/>
      <c r="L239" s="25">
        <f>SUM(L236,L237)-L238</f>
        <v>2000</v>
      </c>
      <c r="M239" s="25"/>
    </row>
    <row r="240" spans="1:13" ht="19.5" customHeight="1">
      <c r="A240" s="6"/>
      <c r="B240" s="29" t="s">
        <v>147</v>
      </c>
      <c r="C240" s="105" t="s">
        <v>100</v>
      </c>
      <c r="D240" s="34" t="s">
        <v>8</v>
      </c>
      <c r="E240" s="32">
        <f>SUM(I240,M240)</f>
        <v>8221</v>
      </c>
      <c r="F240" s="48"/>
      <c r="G240" s="48"/>
      <c r="H240" s="48"/>
      <c r="I240" s="32">
        <f>SUM(K240,L240,J240)</f>
        <v>8221</v>
      </c>
      <c r="J240" s="32"/>
      <c r="K240" s="32">
        <v>8221</v>
      </c>
      <c r="L240" s="32"/>
      <c r="M240" s="25"/>
    </row>
    <row r="241" spans="1:13" ht="19.5" customHeight="1">
      <c r="A241" s="23"/>
      <c r="B241" s="23"/>
      <c r="C241" s="106"/>
      <c r="D241" s="34" t="s">
        <v>9</v>
      </c>
      <c r="E241" s="32"/>
      <c r="F241" s="48"/>
      <c r="G241" s="48"/>
      <c r="H241" s="48"/>
      <c r="I241" s="32"/>
      <c r="J241" s="32"/>
      <c r="K241" s="32"/>
      <c r="L241" s="32"/>
      <c r="M241" s="25"/>
    </row>
    <row r="242" spans="1:13" ht="19.5" customHeight="1">
      <c r="A242" s="23"/>
      <c r="B242" s="23"/>
      <c r="C242" s="24"/>
      <c r="D242" s="34" t="s">
        <v>13</v>
      </c>
      <c r="E242" s="32"/>
      <c r="F242" s="48"/>
      <c r="G242" s="48"/>
      <c r="H242" s="48"/>
      <c r="I242" s="32"/>
      <c r="J242" s="32"/>
      <c r="K242" s="32"/>
      <c r="L242" s="32"/>
      <c r="M242" s="25"/>
    </row>
    <row r="243" spans="1:13" ht="19.5" customHeight="1">
      <c r="A243" s="27"/>
      <c r="B243" s="27"/>
      <c r="C243" s="28"/>
      <c r="D243" s="22" t="s">
        <v>14</v>
      </c>
      <c r="E243" s="25">
        <f>SUM(E240,E241)-E242</f>
        <v>8221</v>
      </c>
      <c r="F243" s="47"/>
      <c r="G243" s="47"/>
      <c r="H243" s="47"/>
      <c r="I243" s="25">
        <f>SUM(I240,I241)-I242</f>
        <v>8221</v>
      </c>
      <c r="J243" s="25"/>
      <c r="K243" s="25">
        <f>SUM(K240,K241)-K242</f>
        <v>8221</v>
      </c>
      <c r="L243" s="25"/>
      <c r="M243" s="25"/>
    </row>
    <row r="244" spans="1:13" ht="19.5" customHeight="1">
      <c r="A244" s="6" t="s">
        <v>133</v>
      </c>
      <c r="B244" s="29"/>
      <c r="C244" s="107" t="s">
        <v>134</v>
      </c>
      <c r="D244" s="34" t="s">
        <v>8</v>
      </c>
      <c r="E244" s="17">
        <f>SUM(E248,E252)</f>
        <v>27000</v>
      </c>
      <c r="F244" s="17"/>
      <c r="G244" s="17"/>
      <c r="H244" s="17"/>
      <c r="I244" s="17">
        <f>SUM(I248,I252)</f>
        <v>27000</v>
      </c>
      <c r="J244" s="17"/>
      <c r="K244" s="17">
        <f>SUM(K248,K252)</f>
        <v>22000</v>
      </c>
      <c r="L244" s="17">
        <f>SUM(L248,L252)</f>
        <v>5000</v>
      </c>
      <c r="M244" s="25"/>
    </row>
    <row r="245" spans="1:13" ht="19.5" customHeight="1">
      <c r="A245" s="23"/>
      <c r="B245" s="23"/>
      <c r="C245" s="108"/>
      <c r="D245" s="34" t="s">
        <v>9</v>
      </c>
      <c r="E245" s="17"/>
      <c r="F245" s="17"/>
      <c r="G245" s="17"/>
      <c r="H245" s="17"/>
      <c r="I245" s="17"/>
      <c r="J245" s="17"/>
      <c r="K245" s="17"/>
      <c r="L245" s="17"/>
      <c r="M245" s="25"/>
    </row>
    <row r="246" spans="1:13" ht="19.5" customHeight="1">
      <c r="A246" s="23"/>
      <c r="B246" s="23"/>
      <c r="C246" s="24"/>
      <c r="D246" s="34" t="s">
        <v>13</v>
      </c>
      <c r="E246" s="17"/>
      <c r="F246" s="17"/>
      <c r="G246" s="17"/>
      <c r="H246" s="17"/>
      <c r="I246" s="17"/>
      <c r="J246" s="17"/>
      <c r="K246" s="17"/>
      <c r="L246" s="17"/>
      <c r="M246" s="25"/>
    </row>
    <row r="247" spans="1:13" ht="19.5" customHeight="1">
      <c r="A247" s="23"/>
      <c r="B247" s="23"/>
      <c r="C247" s="24"/>
      <c r="D247" s="34" t="s">
        <v>14</v>
      </c>
      <c r="E247" s="17">
        <f>SUM(E251,E255)</f>
        <v>27000</v>
      </c>
      <c r="F247" s="17"/>
      <c r="G247" s="17"/>
      <c r="H247" s="17"/>
      <c r="I247" s="17">
        <f>SUM(I251,I255)</f>
        <v>27000</v>
      </c>
      <c r="J247" s="17"/>
      <c r="K247" s="17">
        <f>SUM(K251,K255)</f>
        <v>22000</v>
      </c>
      <c r="L247" s="17">
        <f>SUM(L251,L255)</f>
        <v>5000</v>
      </c>
      <c r="M247" s="25"/>
    </row>
    <row r="248" spans="1:13" ht="19.5" customHeight="1">
      <c r="A248" s="6"/>
      <c r="B248" s="29" t="s">
        <v>135</v>
      </c>
      <c r="C248" s="105" t="s">
        <v>136</v>
      </c>
      <c r="D248" s="34" t="s">
        <v>8</v>
      </c>
      <c r="E248" s="32">
        <f>SUM(I248,M248)</f>
        <v>22000</v>
      </c>
      <c r="F248" s="48"/>
      <c r="G248" s="48"/>
      <c r="H248" s="48"/>
      <c r="I248" s="32">
        <f>SUM(K248,L248,J248)</f>
        <v>22000</v>
      </c>
      <c r="J248" s="32"/>
      <c r="K248" s="32">
        <v>22000</v>
      </c>
      <c r="L248" s="32"/>
      <c r="M248" s="25"/>
    </row>
    <row r="249" spans="1:13" ht="19.5" customHeight="1">
      <c r="A249" s="23"/>
      <c r="B249" s="23"/>
      <c r="C249" s="106"/>
      <c r="D249" s="34" t="s">
        <v>9</v>
      </c>
      <c r="E249" s="32"/>
      <c r="F249" s="48"/>
      <c r="G249" s="48"/>
      <c r="H249" s="48"/>
      <c r="I249" s="32"/>
      <c r="J249" s="32"/>
      <c r="K249" s="32"/>
      <c r="L249" s="32"/>
      <c r="M249" s="25"/>
    </row>
    <row r="250" spans="1:13" ht="19.5" customHeight="1">
      <c r="A250" s="23"/>
      <c r="B250" s="23"/>
      <c r="C250" s="24"/>
      <c r="D250" s="34" t="s">
        <v>13</v>
      </c>
      <c r="E250" s="32"/>
      <c r="F250" s="48"/>
      <c r="G250" s="48"/>
      <c r="H250" s="48"/>
      <c r="I250" s="32"/>
      <c r="J250" s="32"/>
      <c r="K250" s="32"/>
      <c r="L250" s="32"/>
      <c r="M250" s="25"/>
    </row>
    <row r="251" spans="1:13" ht="19.5" customHeight="1">
      <c r="A251" s="23"/>
      <c r="B251" s="23"/>
      <c r="C251" s="24"/>
      <c r="D251" s="34" t="s">
        <v>14</v>
      </c>
      <c r="E251" s="32">
        <f>SUM(E248,E249)-E250</f>
        <v>22000</v>
      </c>
      <c r="F251" s="48"/>
      <c r="G251" s="48"/>
      <c r="H251" s="48"/>
      <c r="I251" s="32">
        <f>SUM(I248,I249)-I250</f>
        <v>22000</v>
      </c>
      <c r="J251" s="32"/>
      <c r="K251" s="32">
        <f>SUM(K248,K249)-K250</f>
        <v>22000</v>
      </c>
      <c r="L251" s="32"/>
      <c r="M251" s="25"/>
    </row>
    <row r="252" spans="1:13" ht="19.5" customHeight="1">
      <c r="A252" s="6"/>
      <c r="B252" s="29" t="s">
        <v>137</v>
      </c>
      <c r="C252" s="14" t="s">
        <v>138</v>
      </c>
      <c r="D252" s="34" t="s">
        <v>8</v>
      </c>
      <c r="E252" s="32">
        <f>SUM(I252,M252)</f>
        <v>5000</v>
      </c>
      <c r="F252" s="48"/>
      <c r="G252" s="48"/>
      <c r="H252" s="48"/>
      <c r="I252" s="32">
        <f>SUM(K252,L252,J252)</f>
        <v>5000</v>
      </c>
      <c r="J252" s="32"/>
      <c r="K252" s="32"/>
      <c r="L252" s="32">
        <v>5000</v>
      </c>
      <c r="M252" s="25"/>
    </row>
    <row r="253" spans="1:13" ht="19.5" customHeight="1">
      <c r="A253" s="23"/>
      <c r="B253" s="23"/>
      <c r="C253" s="24"/>
      <c r="D253" s="34" t="s">
        <v>9</v>
      </c>
      <c r="E253" s="32"/>
      <c r="F253" s="48"/>
      <c r="G253" s="48"/>
      <c r="H253" s="48"/>
      <c r="I253" s="32"/>
      <c r="J253" s="32"/>
      <c r="K253" s="32"/>
      <c r="L253" s="32"/>
      <c r="M253" s="25"/>
    </row>
    <row r="254" spans="1:13" ht="19.5" customHeight="1">
      <c r="A254" s="23"/>
      <c r="B254" s="23"/>
      <c r="C254" s="24"/>
      <c r="D254" s="34" t="s">
        <v>13</v>
      </c>
      <c r="E254" s="32"/>
      <c r="F254" s="48"/>
      <c r="G254" s="48"/>
      <c r="H254" s="48"/>
      <c r="I254" s="32"/>
      <c r="J254" s="32"/>
      <c r="K254" s="32"/>
      <c r="L254" s="32"/>
      <c r="M254" s="25"/>
    </row>
    <row r="255" spans="1:13" ht="19.5" customHeight="1">
      <c r="A255" s="23"/>
      <c r="B255" s="23"/>
      <c r="C255" s="24"/>
      <c r="D255" s="34" t="s">
        <v>14</v>
      </c>
      <c r="E255" s="32">
        <f>SUM(E252,E253)-E254</f>
        <v>5000</v>
      </c>
      <c r="F255" s="48"/>
      <c r="G255" s="48"/>
      <c r="H255" s="48"/>
      <c r="I255" s="32">
        <f>SUM(I252,I253)-I254</f>
        <v>5000</v>
      </c>
      <c r="J255" s="32"/>
      <c r="K255" s="32"/>
      <c r="L255" s="32">
        <f>SUM(L252,L253)-L254</f>
        <v>5000</v>
      </c>
      <c r="M255" s="25"/>
    </row>
    <row r="256" spans="1:13" ht="19.5" customHeight="1">
      <c r="A256" s="6" t="s">
        <v>139</v>
      </c>
      <c r="B256" s="29"/>
      <c r="C256" s="15" t="s">
        <v>140</v>
      </c>
      <c r="D256" s="34" t="s">
        <v>8</v>
      </c>
      <c r="E256" s="17">
        <f>SUM(E260)</f>
        <v>20000</v>
      </c>
      <c r="F256" s="17"/>
      <c r="G256" s="17"/>
      <c r="H256" s="17"/>
      <c r="I256" s="17">
        <f>SUM(I260)</f>
        <v>20000</v>
      </c>
      <c r="J256" s="17"/>
      <c r="K256" s="17">
        <f>SUM(K260)</f>
        <v>20000</v>
      </c>
      <c r="L256" s="17"/>
      <c r="M256" s="16"/>
    </row>
    <row r="257" spans="1:13" ht="19.5" customHeight="1">
      <c r="A257" s="23"/>
      <c r="B257" s="23"/>
      <c r="C257" s="24"/>
      <c r="D257" s="34" t="s">
        <v>9</v>
      </c>
      <c r="E257" s="17"/>
      <c r="F257" s="17"/>
      <c r="G257" s="17"/>
      <c r="H257" s="17"/>
      <c r="I257" s="17"/>
      <c r="J257" s="17"/>
      <c r="K257" s="17"/>
      <c r="L257" s="17"/>
      <c r="M257" s="16"/>
    </row>
    <row r="258" spans="1:13" ht="19.5" customHeight="1">
      <c r="A258" s="23"/>
      <c r="B258" s="23"/>
      <c r="C258" s="24"/>
      <c r="D258" s="34" t="s">
        <v>13</v>
      </c>
      <c r="E258" s="17"/>
      <c r="F258" s="17"/>
      <c r="G258" s="17"/>
      <c r="H258" s="17"/>
      <c r="I258" s="17"/>
      <c r="J258" s="17"/>
      <c r="K258" s="17"/>
      <c r="L258" s="17"/>
      <c r="M258" s="16"/>
    </row>
    <row r="259" spans="1:13" ht="19.5" customHeight="1">
      <c r="A259" s="23"/>
      <c r="B259" s="23"/>
      <c r="C259" s="24"/>
      <c r="D259" s="34" t="s">
        <v>14</v>
      </c>
      <c r="E259" s="17">
        <f>SUM(E263)</f>
        <v>20000</v>
      </c>
      <c r="F259" s="17"/>
      <c r="G259" s="17"/>
      <c r="H259" s="17"/>
      <c r="I259" s="17">
        <f>SUM(I263)</f>
        <v>20000</v>
      </c>
      <c r="J259" s="17"/>
      <c r="K259" s="17">
        <f>SUM(K263)</f>
        <v>20000</v>
      </c>
      <c r="L259" s="17"/>
      <c r="M259" s="16"/>
    </row>
    <row r="260" spans="1:13" ht="19.5" customHeight="1">
      <c r="A260" s="6"/>
      <c r="B260" s="29" t="s">
        <v>141</v>
      </c>
      <c r="C260" s="14" t="s">
        <v>16</v>
      </c>
      <c r="D260" s="34" t="s">
        <v>8</v>
      </c>
      <c r="E260" s="32">
        <f>SUM(I260,M260)</f>
        <v>20000</v>
      </c>
      <c r="F260" s="48"/>
      <c r="G260" s="48"/>
      <c r="H260" s="48"/>
      <c r="I260" s="32">
        <f>SUM(K260,L260,J260)</f>
        <v>20000</v>
      </c>
      <c r="J260" s="32"/>
      <c r="K260" s="32">
        <v>20000</v>
      </c>
      <c r="L260" s="32"/>
      <c r="M260" s="25"/>
    </row>
    <row r="261" spans="1:13" ht="19.5" customHeight="1">
      <c r="A261" s="23"/>
      <c r="B261" s="23"/>
      <c r="C261" s="24"/>
      <c r="D261" s="34" t="s">
        <v>9</v>
      </c>
      <c r="E261" s="32"/>
      <c r="F261" s="48"/>
      <c r="G261" s="48"/>
      <c r="H261" s="48"/>
      <c r="I261" s="32"/>
      <c r="J261" s="32"/>
      <c r="K261" s="32"/>
      <c r="L261" s="32"/>
      <c r="M261" s="25"/>
    </row>
    <row r="262" spans="1:13" ht="19.5" customHeight="1">
      <c r="A262" s="23"/>
      <c r="B262" s="23"/>
      <c r="C262" s="24"/>
      <c r="D262" s="34" t="s">
        <v>13</v>
      </c>
      <c r="E262" s="32"/>
      <c r="F262" s="48"/>
      <c r="G262" s="48"/>
      <c r="H262" s="48"/>
      <c r="I262" s="32"/>
      <c r="J262" s="32"/>
      <c r="K262" s="32"/>
      <c r="L262" s="32"/>
      <c r="M262" s="25"/>
    </row>
    <row r="263" spans="1:13" ht="19.5" customHeight="1">
      <c r="A263" s="23"/>
      <c r="B263" s="23"/>
      <c r="C263" s="24"/>
      <c r="D263" s="34" t="s">
        <v>14</v>
      </c>
      <c r="E263" s="32">
        <f>SUM(E260,E261)-E262</f>
        <v>20000</v>
      </c>
      <c r="F263" s="48"/>
      <c r="G263" s="48"/>
      <c r="H263" s="48"/>
      <c r="I263" s="32">
        <f>SUM(I260,I261)-I262</f>
        <v>20000</v>
      </c>
      <c r="J263" s="32"/>
      <c r="K263" s="32">
        <f>SUM(K260,K261)-K262</f>
        <v>20000</v>
      </c>
      <c r="L263" s="32"/>
      <c r="M263" s="25"/>
    </row>
    <row r="264" spans="1:13" ht="19.5" customHeight="1">
      <c r="A264" s="109" t="s">
        <v>19</v>
      </c>
      <c r="B264" s="110"/>
      <c r="C264" s="111"/>
      <c r="D264" s="7" t="s">
        <v>8</v>
      </c>
      <c r="E264" s="16">
        <f>SUM(I264,M264)</f>
        <v>29093503</v>
      </c>
      <c r="F264" s="16">
        <f>SUM(F16,F28,F40,F48,F56,F72,F104,F120,F128,F136,F164,F172,F212,F244,F256)</f>
        <v>4059455</v>
      </c>
      <c r="G264" s="16">
        <f>SUM(G16,G28,G40,G48,G56,G72,G104,G120,G128,G136,G164,G172,G212,G244,G256)</f>
        <v>6000</v>
      </c>
      <c r="H264" s="16">
        <f>SUM(H16,H28,H40,H48,H56,H72,H104,H120,H128,I125,H164,H172,H212,H244,H256)</f>
        <v>19310</v>
      </c>
      <c r="I264" s="16">
        <f>SUM(L264,K264,J264)</f>
        <v>27509764</v>
      </c>
      <c r="J264" s="16">
        <f>SUM(J16,J28,J40,J48,J56,J72,J104,J120,J128,J136,J164,J172,J212,J244,J256)</f>
        <v>18694530</v>
      </c>
      <c r="K264" s="16">
        <f>SUM(K16,K28,K40,K48,K56,K72,K104,K120,K128,K136,K164,K172,K212,K244,K256)</f>
        <v>8077884</v>
      </c>
      <c r="L264" s="16">
        <f>SUM(L16,L28,L40,L48,L56,L72,L104,L120,L128,L136,L164,L172,L212,L244,L256)</f>
        <v>737350</v>
      </c>
      <c r="M264" s="16">
        <f>SUM(M16,M28,M40,M48,M56,M72,M104,M120,M128,M136,M164,M172,M212,M244,M256)</f>
        <v>1583739</v>
      </c>
    </row>
    <row r="265" spans="1:13" ht="19.5" customHeight="1">
      <c r="A265" s="112"/>
      <c r="B265" s="113"/>
      <c r="C265" s="114"/>
      <c r="D265" s="7" t="s">
        <v>9</v>
      </c>
      <c r="E265" s="16">
        <f>SUM(I265,M265)</f>
        <v>117926</v>
      </c>
      <c r="F265" s="16">
        <f>SUM(F17,F29,F41,F49,F57,F73,F97,F105,F121,F129,F137,F165,F173,F213,F245,F257)</f>
        <v>8326</v>
      </c>
      <c r="G265" s="16"/>
      <c r="H265" s="16"/>
      <c r="I265" s="16">
        <f>SUM(L265,K265,J265)</f>
        <v>117926</v>
      </c>
      <c r="J265" s="16"/>
      <c r="K265" s="16">
        <f>SUM(K17,K29,K41,K49,K57,K73,K99,K105,K121,K129,K137,K165,K173,K213,K245,K257)</f>
        <v>117926</v>
      </c>
      <c r="L265" s="16"/>
      <c r="M265" s="16"/>
    </row>
    <row r="266" spans="1:13" ht="19.5" customHeight="1">
      <c r="A266" s="112"/>
      <c r="B266" s="113"/>
      <c r="C266" s="114"/>
      <c r="D266" s="7" t="s">
        <v>13</v>
      </c>
      <c r="E266" s="16"/>
      <c r="F266" s="16"/>
      <c r="G266" s="16"/>
      <c r="H266" s="16"/>
      <c r="I266" s="16"/>
      <c r="J266" s="16"/>
      <c r="K266" s="16"/>
      <c r="L266" s="16"/>
      <c r="M266" s="16"/>
    </row>
    <row r="267" spans="1:13" ht="19.5" customHeight="1">
      <c r="A267" s="115"/>
      <c r="B267" s="116"/>
      <c r="C267" s="117"/>
      <c r="D267" s="10" t="s">
        <v>14</v>
      </c>
      <c r="E267" s="16">
        <f>SUM(I267,M267)</f>
        <v>29211429</v>
      </c>
      <c r="F267" s="16">
        <f>SUM(F264:F265)-F266</f>
        <v>4067781</v>
      </c>
      <c r="G267" s="16">
        <f>SUM(G19,G31,G43,G51,G59,G75,G107,G123,G131,G139,G167,G175,G215,G247,G259)</f>
        <v>6000</v>
      </c>
      <c r="H267" s="16">
        <f>SUM(H264,H265)-H266</f>
        <v>19310</v>
      </c>
      <c r="I267" s="16">
        <f>SUM(L267,K267,J267)</f>
        <v>27627690</v>
      </c>
      <c r="J267" s="16">
        <f>SUM(J19,J31,J43,J51,J59,J75,J107,J123,J131,J139,J167,J175,J215,J247,J259)</f>
        <v>18694530</v>
      </c>
      <c r="K267" s="16">
        <f>SUM(K264,K265)-K266</f>
        <v>8195810</v>
      </c>
      <c r="L267" s="16">
        <f>SUM(L19,L31,L43,L51,L59,L75,L107,L123,L131,L139,L167,L175,L215,L247,L259)</f>
        <v>737350</v>
      </c>
      <c r="M267" s="16">
        <f>SUM(M19,M31,M43,M51,M59,M75,M107,M123,M131,M139,M167,M175,M215,M247,M259)</f>
        <v>1583739</v>
      </c>
    </row>
    <row r="268" ht="19.5" customHeight="1"/>
  </sheetData>
  <mergeCells count="45">
    <mergeCell ref="G9:G15"/>
    <mergeCell ref="H9:H15"/>
    <mergeCell ref="A8:A15"/>
    <mergeCell ref="B8:B15"/>
    <mergeCell ref="C8:D10"/>
    <mergeCell ref="E8:E15"/>
    <mergeCell ref="C11:D11"/>
    <mergeCell ref="C12:D12"/>
    <mergeCell ref="C13:D13"/>
    <mergeCell ref="C14:D14"/>
    <mergeCell ref="M8:M15"/>
    <mergeCell ref="I9:I15"/>
    <mergeCell ref="J10:J15"/>
    <mergeCell ref="K10:K15"/>
    <mergeCell ref="L10:L15"/>
    <mergeCell ref="C20:C23"/>
    <mergeCell ref="C52:C53"/>
    <mergeCell ref="C60:C61"/>
    <mergeCell ref="F9:F15"/>
    <mergeCell ref="C15:D15"/>
    <mergeCell ref="C64:C65"/>
    <mergeCell ref="C104:C105"/>
    <mergeCell ref="C112:C113"/>
    <mergeCell ref="C124:C126"/>
    <mergeCell ref="C156:C157"/>
    <mergeCell ref="C168:C171"/>
    <mergeCell ref="C176:C177"/>
    <mergeCell ref="C184:C185"/>
    <mergeCell ref="C216:C217"/>
    <mergeCell ref="C220:C221"/>
    <mergeCell ref="C224:C225"/>
    <mergeCell ref="C188:C189"/>
    <mergeCell ref="C192:C193"/>
    <mergeCell ref="C196:C197"/>
    <mergeCell ref="C204:C205"/>
    <mergeCell ref="A6:L6"/>
    <mergeCell ref="C248:C249"/>
    <mergeCell ref="A264:C267"/>
    <mergeCell ref="C100:C103"/>
    <mergeCell ref="C96:C99"/>
    <mergeCell ref="C232:C233"/>
    <mergeCell ref="C236:C237"/>
    <mergeCell ref="C240:C241"/>
    <mergeCell ref="C244:C245"/>
    <mergeCell ref="C212:C213"/>
  </mergeCells>
  <printOptions horizontalCentered="1"/>
  <pageMargins left="0.5905511811023623" right="0.1968503937007874" top="0.1968503937007874" bottom="0.1968503937007874" header="0.5118110236220472" footer="0.5118110236220472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1"/>
  <sheetViews>
    <sheetView zoomScale="75" zoomScaleNormal="75" workbookViewId="0" topLeftCell="A127">
      <selection activeCell="J32" sqref="J32"/>
    </sheetView>
  </sheetViews>
  <sheetFormatPr defaultColWidth="9.00390625" defaultRowHeight="12.75"/>
  <cols>
    <col min="1" max="1" width="6.00390625" style="20" customWidth="1"/>
    <col min="2" max="2" width="6.375" style="20" customWidth="1"/>
    <col min="3" max="3" width="25.75390625" style="21" customWidth="1"/>
    <col min="4" max="4" width="2.75390625" style="21" customWidth="1"/>
    <col min="5" max="5" width="12.375" style="21" customWidth="1"/>
    <col min="6" max="6" width="11.25390625" style="51" customWidth="1"/>
    <col min="7" max="7" width="13.625" style="51" customWidth="1"/>
    <col min="8" max="8" width="12.125" style="51" customWidth="1"/>
    <col min="9" max="9" width="11.25390625" style="21" customWidth="1"/>
    <col min="10" max="10" width="13.625" style="21" customWidth="1"/>
    <col min="11" max="11" width="12.125" style="21" customWidth="1"/>
    <col min="12" max="12" width="9.125" style="21" customWidth="1"/>
    <col min="13" max="13" width="11.625" style="21" customWidth="1"/>
  </cols>
  <sheetData>
    <row r="1" spans="1:13" ht="12.75">
      <c r="A1" s="38"/>
      <c r="B1" s="38"/>
      <c r="C1" s="39"/>
      <c r="D1" s="39"/>
      <c r="E1" s="39"/>
      <c r="F1" s="39"/>
      <c r="G1" s="39"/>
      <c r="H1" s="40"/>
      <c r="I1" s="39"/>
      <c r="J1" s="39"/>
      <c r="K1" s="40" t="s">
        <v>18</v>
      </c>
      <c r="L1" s="41"/>
      <c r="M1" s="41"/>
    </row>
    <row r="2" spans="1:13" ht="13.5">
      <c r="A2" s="42"/>
      <c r="B2" s="42"/>
      <c r="C2" s="4"/>
      <c r="D2" s="43"/>
      <c r="E2" s="43"/>
      <c r="F2" s="39"/>
      <c r="G2" s="44"/>
      <c r="H2" s="40"/>
      <c r="I2" s="43"/>
      <c r="J2" s="44"/>
      <c r="K2" s="40" t="s">
        <v>160</v>
      </c>
      <c r="L2" s="41"/>
      <c r="M2" s="41"/>
    </row>
    <row r="3" spans="1:13" ht="13.5">
      <c r="A3" s="42"/>
      <c r="B3" s="42"/>
      <c r="C3" s="4"/>
      <c r="D3" s="43"/>
      <c r="E3" s="43"/>
      <c r="F3" s="39"/>
      <c r="G3" s="44"/>
      <c r="H3" s="40"/>
      <c r="I3" s="43"/>
      <c r="J3" s="44"/>
      <c r="K3" s="40" t="s">
        <v>25</v>
      </c>
      <c r="L3" s="41"/>
      <c r="M3" s="41"/>
    </row>
    <row r="4" spans="1:13" ht="13.5">
      <c r="A4" s="42"/>
      <c r="B4" s="42"/>
      <c r="C4" s="4"/>
      <c r="D4" s="43"/>
      <c r="E4" s="43"/>
      <c r="F4" s="39"/>
      <c r="G4" s="44"/>
      <c r="H4" s="40"/>
      <c r="I4" s="43"/>
      <c r="J4" s="44"/>
      <c r="K4" s="40" t="s">
        <v>161</v>
      </c>
      <c r="L4" s="41"/>
      <c r="M4" s="41"/>
    </row>
    <row r="5" spans="1:13" ht="15">
      <c r="A5" s="42"/>
      <c r="B5" s="42"/>
      <c r="C5" s="4"/>
      <c r="D5" s="43"/>
      <c r="E5" s="43"/>
      <c r="F5" s="39"/>
      <c r="G5" s="44"/>
      <c r="H5" s="45"/>
      <c r="I5" s="43"/>
      <c r="J5" s="44"/>
      <c r="K5" s="45"/>
      <c r="L5" s="45"/>
      <c r="M5" s="45"/>
    </row>
    <row r="6" spans="1:13" ht="18">
      <c r="A6" s="136" t="s">
        <v>148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46"/>
    </row>
    <row r="7" spans="1:13" ht="12.75">
      <c r="A7" s="42"/>
      <c r="B7" s="42"/>
      <c r="C7" s="43"/>
      <c r="D7" s="43"/>
      <c r="E7" s="43"/>
      <c r="F7" s="39"/>
      <c r="G7" s="39"/>
      <c r="H7" s="39"/>
      <c r="I7" s="43"/>
      <c r="J7" s="43"/>
      <c r="K7" s="43"/>
      <c r="L7" s="43"/>
      <c r="M7" s="43"/>
    </row>
    <row r="8" spans="1:13" ht="12.75">
      <c r="A8" s="137" t="s">
        <v>0</v>
      </c>
      <c r="B8" s="137" t="s">
        <v>1</v>
      </c>
      <c r="C8" s="142" t="s">
        <v>2</v>
      </c>
      <c r="D8" s="143"/>
      <c r="E8" s="129" t="s">
        <v>20</v>
      </c>
      <c r="F8" s="2" t="s">
        <v>157</v>
      </c>
      <c r="G8" s="1"/>
      <c r="H8" s="1"/>
      <c r="I8" s="2" t="s">
        <v>4</v>
      </c>
      <c r="J8" s="1"/>
      <c r="K8" s="1"/>
      <c r="L8" s="1"/>
      <c r="M8" s="129" t="s">
        <v>24</v>
      </c>
    </row>
    <row r="9" spans="1:13" ht="12.75">
      <c r="A9" s="138"/>
      <c r="B9" s="140"/>
      <c r="C9" s="144"/>
      <c r="D9" s="145"/>
      <c r="E9" s="130"/>
      <c r="F9" s="152" t="s">
        <v>158</v>
      </c>
      <c r="G9" s="152" t="s">
        <v>159</v>
      </c>
      <c r="H9" s="152" t="s">
        <v>23</v>
      </c>
      <c r="I9" s="132" t="s">
        <v>5</v>
      </c>
      <c r="J9" s="2" t="s">
        <v>6</v>
      </c>
      <c r="K9" s="3"/>
      <c r="L9" s="3"/>
      <c r="M9" s="130"/>
    </row>
    <row r="10" spans="1:13" ht="12.75">
      <c r="A10" s="138"/>
      <c r="B10" s="140"/>
      <c r="C10" s="144"/>
      <c r="D10" s="145"/>
      <c r="E10" s="130"/>
      <c r="F10" s="153"/>
      <c r="G10" s="153"/>
      <c r="H10" s="153"/>
      <c r="I10" s="133"/>
      <c r="J10" s="129" t="s">
        <v>21</v>
      </c>
      <c r="K10" s="129" t="s">
        <v>22</v>
      </c>
      <c r="L10" s="132" t="s">
        <v>7</v>
      </c>
      <c r="M10" s="130"/>
    </row>
    <row r="11" spans="1:13" ht="12.75">
      <c r="A11" s="138"/>
      <c r="B11" s="140"/>
      <c r="C11" s="146" t="s">
        <v>3</v>
      </c>
      <c r="D11" s="147"/>
      <c r="E11" s="130"/>
      <c r="F11" s="153"/>
      <c r="G11" s="153"/>
      <c r="H11" s="153"/>
      <c r="I11" s="133"/>
      <c r="J11" s="130"/>
      <c r="K11" s="104"/>
      <c r="L11" s="134"/>
      <c r="M11" s="130"/>
    </row>
    <row r="12" spans="1:13" ht="12.75">
      <c r="A12" s="138"/>
      <c r="B12" s="140"/>
      <c r="C12" s="146" t="s">
        <v>10</v>
      </c>
      <c r="D12" s="147"/>
      <c r="E12" s="130"/>
      <c r="F12" s="153"/>
      <c r="G12" s="153"/>
      <c r="H12" s="153"/>
      <c r="I12" s="133"/>
      <c r="J12" s="130"/>
      <c r="K12" s="104"/>
      <c r="L12" s="134"/>
      <c r="M12" s="130"/>
    </row>
    <row r="13" spans="1:13" ht="12.75">
      <c r="A13" s="138"/>
      <c r="B13" s="140"/>
      <c r="C13" s="146" t="s">
        <v>11</v>
      </c>
      <c r="D13" s="147"/>
      <c r="E13" s="130"/>
      <c r="F13" s="153"/>
      <c r="G13" s="153"/>
      <c r="H13" s="153"/>
      <c r="I13" s="133"/>
      <c r="J13" s="130"/>
      <c r="K13" s="104"/>
      <c r="L13" s="134"/>
      <c r="M13" s="130"/>
    </row>
    <row r="14" spans="1:13" ht="12.75">
      <c r="A14" s="138"/>
      <c r="B14" s="140"/>
      <c r="C14" s="148" t="s">
        <v>12</v>
      </c>
      <c r="D14" s="149"/>
      <c r="E14" s="130"/>
      <c r="F14" s="153"/>
      <c r="G14" s="153"/>
      <c r="H14" s="153"/>
      <c r="I14" s="133"/>
      <c r="J14" s="130"/>
      <c r="K14" s="104"/>
      <c r="L14" s="134"/>
      <c r="M14" s="130"/>
    </row>
    <row r="15" spans="1:13" ht="12.75">
      <c r="A15" s="139"/>
      <c r="B15" s="141"/>
      <c r="C15" s="150"/>
      <c r="D15" s="151"/>
      <c r="E15" s="131"/>
      <c r="F15" s="154"/>
      <c r="G15" s="154"/>
      <c r="H15" s="154"/>
      <c r="I15" s="103"/>
      <c r="J15" s="131"/>
      <c r="K15" s="102"/>
      <c r="L15" s="135"/>
      <c r="M15" s="131"/>
    </row>
    <row r="16" spans="1:13" ht="19.5" customHeight="1">
      <c r="A16" s="8" t="s">
        <v>26</v>
      </c>
      <c r="B16" s="5"/>
      <c r="C16" s="11" t="s">
        <v>27</v>
      </c>
      <c r="D16" s="22" t="s">
        <v>8</v>
      </c>
      <c r="E16" s="16">
        <f>SUM(E20,E24)</f>
        <v>419000</v>
      </c>
      <c r="F16" s="16">
        <f>SUM(F20,F24)</f>
        <v>413000</v>
      </c>
      <c r="G16" s="16">
        <f>SUM(G20,G24)</f>
        <v>6000</v>
      </c>
      <c r="H16" s="16"/>
      <c r="I16" s="16">
        <f>SUM(I20,I24)</f>
        <v>413000</v>
      </c>
      <c r="J16" s="16">
        <f>SUM(,J20,J24)</f>
        <v>250920</v>
      </c>
      <c r="K16" s="16">
        <f>SUM(K20,K24)</f>
        <v>162080</v>
      </c>
      <c r="L16" s="16"/>
      <c r="M16" s="16">
        <f>SUM(M20,M24)</f>
        <v>6000</v>
      </c>
    </row>
    <row r="17" spans="1:13" ht="19.5" customHeight="1">
      <c r="A17" s="23"/>
      <c r="B17" s="23"/>
      <c r="C17" s="24"/>
      <c r="D17" s="22" t="s">
        <v>9</v>
      </c>
      <c r="E17" s="16"/>
      <c r="F17" s="16"/>
      <c r="G17" s="16"/>
      <c r="H17" s="16"/>
      <c r="I17" s="25"/>
      <c r="J17" s="25"/>
      <c r="K17" s="25"/>
      <c r="L17" s="25"/>
      <c r="M17" s="25"/>
    </row>
    <row r="18" spans="1:13" ht="19.5" customHeight="1">
      <c r="A18" s="23"/>
      <c r="B18" s="23"/>
      <c r="C18" s="24"/>
      <c r="D18" s="22" t="s">
        <v>13</v>
      </c>
      <c r="E18" s="16"/>
      <c r="F18" s="16"/>
      <c r="G18" s="16"/>
      <c r="H18" s="16"/>
      <c r="I18" s="25"/>
      <c r="J18" s="25"/>
      <c r="K18" s="26"/>
      <c r="L18" s="25"/>
      <c r="M18" s="25"/>
    </row>
    <row r="19" spans="1:13" ht="19.5" customHeight="1">
      <c r="A19" s="27"/>
      <c r="B19" s="27"/>
      <c r="C19" s="28"/>
      <c r="D19" s="22" t="s">
        <v>14</v>
      </c>
      <c r="E19" s="16">
        <f>SUM(E23,E27,)</f>
        <v>419000</v>
      </c>
      <c r="F19" s="16">
        <f>SUM(F23,F27)</f>
        <v>413000</v>
      </c>
      <c r="G19" s="16">
        <f>SUM(G23,G27)</f>
        <v>6000</v>
      </c>
      <c r="H19" s="16"/>
      <c r="I19" s="16">
        <f>SUM(I23,I27)</f>
        <v>413000</v>
      </c>
      <c r="J19" s="16">
        <f>SUM(J23,J27)</f>
        <v>250920</v>
      </c>
      <c r="K19" s="16">
        <f>SUM(K23,K27)</f>
        <v>162080</v>
      </c>
      <c r="L19" s="16"/>
      <c r="M19" s="16">
        <f>SUM(M23,M27)</f>
        <v>6000</v>
      </c>
    </row>
    <row r="20" spans="1:13" ht="19.5" customHeight="1">
      <c r="A20" s="23"/>
      <c r="B20" s="23" t="s">
        <v>30</v>
      </c>
      <c r="C20" s="123" t="s">
        <v>31</v>
      </c>
      <c r="D20" s="31" t="s">
        <v>8</v>
      </c>
      <c r="E20" s="25">
        <f>SUM(I20,M20)</f>
        <v>99000</v>
      </c>
      <c r="F20" s="47">
        <v>99000</v>
      </c>
      <c r="G20" s="47"/>
      <c r="H20" s="47"/>
      <c r="I20" s="25">
        <f>SUM(J20,K20,L20)</f>
        <v>99000</v>
      </c>
      <c r="J20" s="25"/>
      <c r="K20" s="25">
        <v>99000</v>
      </c>
      <c r="L20" s="25"/>
      <c r="M20" s="25"/>
    </row>
    <row r="21" spans="1:13" ht="19.5" customHeight="1">
      <c r="A21" s="23"/>
      <c r="B21" s="23"/>
      <c r="C21" s="124"/>
      <c r="D21" s="22" t="s">
        <v>9</v>
      </c>
      <c r="E21" s="25"/>
      <c r="F21" s="47"/>
      <c r="G21" s="47"/>
      <c r="H21" s="47"/>
      <c r="I21" s="25"/>
      <c r="J21" s="25"/>
      <c r="K21" s="25"/>
      <c r="L21" s="25"/>
      <c r="M21" s="25"/>
    </row>
    <row r="22" spans="1:13" ht="19.5" customHeight="1">
      <c r="A22" s="23"/>
      <c r="B22" s="23"/>
      <c r="C22" s="124"/>
      <c r="D22" s="22" t="s">
        <v>13</v>
      </c>
      <c r="E22" s="25"/>
      <c r="F22" s="47"/>
      <c r="G22" s="47"/>
      <c r="H22" s="47"/>
      <c r="I22" s="25"/>
      <c r="J22" s="25"/>
      <c r="K22" s="25"/>
      <c r="L22" s="25"/>
      <c r="M22" s="25"/>
    </row>
    <row r="23" spans="1:13" ht="19.5" customHeight="1">
      <c r="A23" s="27"/>
      <c r="B23" s="27"/>
      <c r="C23" s="125"/>
      <c r="D23" s="22" t="s">
        <v>14</v>
      </c>
      <c r="E23" s="25">
        <f>SUM(E20,E21)-E22</f>
        <v>99000</v>
      </c>
      <c r="F23" s="47">
        <f>SUM(F20,F21)-F22</f>
        <v>99000</v>
      </c>
      <c r="G23" s="47"/>
      <c r="H23" s="47"/>
      <c r="I23" s="25">
        <f>SUM(I20,I21)-I22</f>
        <v>99000</v>
      </c>
      <c r="J23" s="25"/>
      <c r="K23" s="25">
        <f>SUM(K20,K21)-K22</f>
        <v>99000</v>
      </c>
      <c r="L23" s="25"/>
      <c r="M23" s="25"/>
    </row>
    <row r="24" spans="1:13" ht="19.5" customHeight="1">
      <c r="A24" s="23"/>
      <c r="B24" s="23" t="s">
        <v>32</v>
      </c>
      <c r="C24" s="24" t="s">
        <v>33</v>
      </c>
      <c r="D24" s="22" t="s">
        <v>8</v>
      </c>
      <c r="E24" s="25">
        <f>SUM(I24,M24)</f>
        <v>320000</v>
      </c>
      <c r="F24" s="47">
        <v>314000</v>
      </c>
      <c r="G24" s="47">
        <v>6000</v>
      </c>
      <c r="H24" s="47"/>
      <c r="I24" s="25">
        <f>SUM(J24,K24)</f>
        <v>314000</v>
      </c>
      <c r="J24" s="25">
        <v>250920</v>
      </c>
      <c r="K24" s="25">
        <v>63080</v>
      </c>
      <c r="L24" s="25"/>
      <c r="M24" s="25">
        <v>6000</v>
      </c>
    </row>
    <row r="25" spans="1:13" ht="19.5" customHeight="1">
      <c r="A25" s="23"/>
      <c r="B25" s="23"/>
      <c r="C25" s="24"/>
      <c r="D25" s="22" t="s">
        <v>9</v>
      </c>
      <c r="E25" s="25"/>
      <c r="F25" s="47"/>
      <c r="G25" s="47"/>
      <c r="H25" s="47"/>
      <c r="I25" s="25"/>
      <c r="J25" s="25"/>
      <c r="K25" s="25"/>
      <c r="L25" s="25"/>
      <c r="M25" s="25"/>
    </row>
    <row r="26" spans="1:13" ht="19.5" customHeight="1">
      <c r="A26" s="23"/>
      <c r="B26" s="23"/>
      <c r="C26" s="24"/>
      <c r="D26" s="22" t="s">
        <v>13</v>
      </c>
      <c r="E26" s="25"/>
      <c r="F26" s="47"/>
      <c r="G26" s="47"/>
      <c r="H26" s="47"/>
      <c r="I26" s="25"/>
      <c r="J26" s="25"/>
      <c r="K26" s="25"/>
      <c r="L26" s="25"/>
      <c r="M26" s="25"/>
    </row>
    <row r="27" spans="1:13" ht="19.5" customHeight="1">
      <c r="A27" s="23"/>
      <c r="B27" s="23"/>
      <c r="C27" s="24"/>
      <c r="D27" s="22" t="s">
        <v>14</v>
      </c>
      <c r="E27" s="25">
        <f aca="true" t="shared" si="0" ref="E27:M27">SUM(E24,E25)-E26</f>
        <v>320000</v>
      </c>
      <c r="F27" s="47">
        <f>SUM(F24,F25)-F26</f>
        <v>314000</v>
      </c>
      <c r="G27" s="47">
        <f>SUM(G24,G25)-G26</f>
        <v>6000</v>
      </c>
      <c r="H27" s="47"/>
      <c r="I27" s="25">
        <f t="shared" si="0"/>
        <v>314000</v>
      </c>
      <c r="J27" s="25">
        <f t="shared" si="0"/>
        <v>250920</v>
      </c>
      <c r="K27" s="25">
        <f t="shared" si="0"/>
        <v>63080</v>
      </c>
      <c r="L27" s="25"/>
      <c r="M27" s="25">
        <f t="shared" si="0"/>
        <v>6000</v>
      </c>
    </row>
    <row r="28" spans="1:13" ht="19.5" customHeight="1">
      <c r="A28" s="8" t="s">
        <v>36</v>
      </c>
      <c r="B28" s="29"/>
      <c r="C28" s="11" t="s">
        <v>37</v>
      </c>
      <c r="D28" s="22" t="s">
        <v>8</v>
      </c>
      <c r="E28" s="16">
        <f>SUM(E32,E36)</f>
        <v>90800</v>
      </c>
      <c r="F28" s="16">
        <f>SUM(F32,F36)</f>
        <v>5000</v>
      </c>
      <c r="G28" s="16"/>
      <c r="H28" s="16"/>
      <c r="I28" s="16">
        <f>SUM(I32,I36)</f>
        <v>90800</v>
      </c>
      <c r="J28" s="16"/>
      <c r="K28" s="16">
        <f>SUM(K32,K36)</f>
        <v>90800</v>
      </c>
      <c r="L28" s="16"/>
      <c r="M28" s="16"/>
    </row>
    <row r="29" spans="1:13" ht="19.5" customHeight="1">
      <c r="A29" s="23"/>
      <c r="B29" s="23"/>
      <c r="C29" s="24"/>
      <c r="D29" s="22" t="s">
        <v>9</v>
      </c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9.5" customHeight="1">
      <c r="A30" s="23"/>
      <c r="B30" s="23"/>
      <c r="C30" s="24"/>
      <c r="D30" s="22" t="s">
        <v>13</v>
      </c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9.5" customHeight="1">
      <c r="A31" s="27"/>
      <c r="B31" s="27"/>
      <c r="C31" s="28"/>
      <c r="D31" s="22" t="s">
        <v>14</v>
      </c>
      <c r="E31" s="16">
        <f>SUM(E35,E39)</f>
        <v>90800</v>
      </c>
      <c r="F31" s="16">
        <f>SUM(F35,F39)</f>
        <v>5000</v>
      </c>
      <c r="G31" s="16"/>
      <c r="H31" s="16"/>
      <c r="I31" s="16">
        <f>SUM(I35,I39)</f>
        <v>90800</v>
      </c>
      <c r="J31" s="16"/>
      <c r="K31" s="16">
        <f>SUM(K35,K39)</f>
        <v>90800</v>
      </c>
      <c r="L31" s="16"/>
      <c r="M31" s="16"/>
    </row>
    <row r="32" spans="1:13" ht="19.5" customHeight="1">
      <c r="A32" s="29"/>
      <c r="B32" s="29" t="s">
        <v>38</v>
      </c>
      <c r="C32" s="30" t="s">
        <v>39</v>
      </c>
      <c r="D32" s="22" t="s">
        <v>8</v>
      </c>
      <c r="E32" s="25">
        <f>SUM(I32,M32)</f>
        <v>67100</v>
      </c>
      <c r="F32" s="47">
        <v>5000</v>
      </c>
      <c r="G32" s="47"/>
      <c r="H32" s="47"/>
      <c r="I32" s="25">
        <f>SUM(J32,K32,L32)</f>
        <v>67100</v>
      </c>
      <c r="J32" s="25"/>
      <c r="K32" s="25">
        <v>67100</v>
      </c>
      <c r="L32" s="25"/>
      <c r="M32" s="25"/>
    </row>
    <row r="33" spans="1:13" ht="19.5" customHeight="1">
      <c r="A33" s="23"/>
      <c r="B33" s="23"/>
      <c r="C33" s="24"/>
      <c r="D33" s="22" t="s">
        <v>9</v>
      </c>
      <c r="E33" s="25"/>
      <c r="F33" s="47"/>
      <c r="G33" s="47"/>
      <c r="H33" s="47"/>
      <c r="I33" s="25"/>
      <c r="J33" s="25"/>
      <c r="K33" s="25"/>
      <c r="L33" s="25"/>
      <c r="M33" s="25"/>
    </row>
    <row r="34" spans="1:13" ht="19.5" customHeight="1">
      <c r="A34" s="23"/>
      <c r="B34" s="23"/>
      <c r="C34" s="24"/>
      <c r="D34" s="22" t="s">
        <v>13</v>
      </c>
      <c r="E34" s="25"/>
      <c r="F34" s="47"/>
      <c r="G34" s="47"/>
      <c r="H34" s="47"/>
      <c r="I34" s="25"/>
      <c r="J34" s="25"/>
      <c r="K34" s="25"/>
      <c r="L34" s="25"/>
      <c r="M34" s="25"/>
    </row>
    <row r="35" spans="1:13" ht="19.5" customHeight="1">
      <c r="A35" s="27"/>
      <c r="B35" s="27"/>
      <c r="C35" s="28"/>
      <c r="D35" s="22" t="s">
        <v>14</v>
      </c>
      <c r="E35" s="25">
        <f>SUM(E32,E33)-E34</f>
        <v>67100</v>
      </c>
      <c r="F35" s="47">
        <f>SUM(F32,F33)-F34</f>
        <v>5000</v>
      </c>
      <c r="G35" s="47"/>
      <c r="H35" s="47"/>
      <c r="I35" s="25">
        <f>SUM(I32,I33)-I34</f>
        <v>67100</v>
      </c>
      <c r="J35" s="25"/>
      <c r="K35" s="25">
        <f>SUM(K32,K33)-K34</f>
        <v>67100</v>
      </c>
      <c r="L35" s="25"/>
      <c r="M35" s="25"/>
    </row>
    <row r="36" spans="1:13" ht="19.5" customHeight="1">
      <c r="A36" s="29"/>
      <c r="B36" s="29" t="s">
        <v>40</v>
      </c>
      <c r="C36" s="30" t="s">
        <v>41</v>
      </c>
      <c r="D36" s="22" t="s">
        <v>8</v>
      </c>
      <c r="E36" s="25">
        <f>SUM(I36,M36)</f>
        <v>23700</v>
      </c>
      <c r="F36" s="47"/>
      <c r="G36" s="47"/>
      <c r="H36" s="47"/>
      <c r="I36" s="25">
        <f>SUM(J36,K36,L36)</f>
        <v>23700</v>
      </c>
      <c r="J36" s="25"/>
      <c r="K36" s="25">
        <v>23700</v>
      </c>
      <c r="L36" s="25"/>
      <c r="M36" s="25"/>
    </row>
    <row r="37" spans="1:13" ht="19.5" customHeight="1">
      <c r="A37" s="23"/>
      <c r="B37" s="23"/>
      <c r="C37" s="24"/>
      <c r="D37" s="22" t="s">
        <v>9</v>
      </c>
      <c r="E37" s="32"/>
      <c r="F37" s="48"/>
      <c r="G37" s="48"/>
      <c r="H37" s="47"/>
      <c r="I37" s="32"/>
      <c r="J37" s="32"/>
      <c r="K37" s="25"/>
      <c r="L37" s="25"/>
      <c r="M37" s="25"/>
    </row>
    <row r="38" spans="1:13" ht="19.5" customHeight="1">
      <c r="A38" s="23"/>
      <c r="B38" s="23"/>
      <c r="C38" s="24"/>
      <c r="D38" s="22" t="s">
        <v>13</v>
      </c>
      <c r="E38" s="32"/>
      <c r="F38" s="48"/>
      <c r="G38" s="48"/>
      <c r="H38" s="47"/>
      <c r="I38" s="32"/>
      <c r="J38" s="32"/>
      <c r="K38" s="25"/>
      <c r="L38" s="25"/>
      <c r="M38" s="25"/>
    </row>
    <row r="39" spans="1:13" ht="19.5" customHeight="1">
      <c r="A39" s="27"/>
      <c r="B39" s="27"/>
      <c r="C39" s="28"/>
      <c r="D39" s="22" t="s">
        <v>14</v>
      </c>
      <c r="E39" s="32">
        <f>SUM(E36,E37)-E38</f>
        <v>23700</v>
      </c>
      <c r="F39" s="48"/>
      <c r="G39" s="48"/>
      <c r="H39" s="48"/>
      <c r="I39" s="32">
        <f>SUM(I36,I37)-I38</f>
        <v>23700</v>
      </c>
      <c r="J39" s="32"/>
      <c r="K39" s="32">
        <f>SUM(K36,K37)-K38</f>
        <v>23700</v>
      </c>
      <c r="L39" s="25"/>
      <c r="M39" s="25"/>
    </row>
    <row r="40" spans="1:13" ht="19.5" customHeight="1">
      <c r="A40" s="8" t="s">
        <v>46</v>
      </c>
      <c r="B40" s="29"/>
      <c r="C40" s="11" t="s">
        <v>47</v>
      </c>
      <c r="D40" s="34" t="s">
        <v>8</v>
      </c>
      <c r="E40" s="17">
        <f>SUM(E44)</f>
        <v>3421654</v>
      </c>
      <c r="F40" s="17"/>
      <c r="G40" s="17"/>
      <c r="H40" s="17"/>
      <c r="I40" s="17">
        <f>SUM(I44)</f>
        <v>1859215</v>
      </c>
      <c r="J40" s="17">
        <f>SUM(J44)</f>
        <v>962500</v>
      </c>
      <c r="K40" s="17">
        <f>SUM(K44)</f>
        <v>896715</v>
      </c>
      <c r="L40" s="17"/>
      <c r="M40" s="17">
        <f>SUM(M44)</f>
        <v>1562439</v>
      </c>
    </row>
    <row r="41" spans="1:13" ht="19.5" customHeight="1">
      <c r="A41" s="9"/>
      <c r="B41" s="23"/>
      <c r="C41" s="12"/>
      <c r="D41" s="34" t="s">
        <v>9</v>
      </c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9.5" customHeight="1">
      <c r="A42" s="9"/>
      <c r="B42" s="23"/>
      <c r="C42" s="12"/>
      <c r="D42" s="34" t="s">
        <v>13</v>
      </c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9.5" customHeight="1">
      <c r="A43" s="9"/>
      <c r="B43" s="23"/>
      <c r="C43" s="12"/>
      <c r="D43" s="35" t="s">
        <v>14</v>
      </c>
      <c r="E43" s="17">
        <f>SUM(E47)</f>
        <v>3421654</v>
      </c>
      <c r="F43" s="17"/>
      <c r="G43" s="17"/>
      <c r="H43" s="17"/>
      <c r="I43" s="17">
        <f>SUM(I47)</f>
        <v>1859215</v>
      </c>
      <c r="J43" s="17">
        <f>SUM(J47)</f>
        <v>962500</v>
      </c>
      <c r="K43" s="17">
        <f>SUM(K47)</f>
        <v>896715</v>
      </c>
      <c r="L43" s="17"/>
      <c r="M43" s="17">
        <f>SUM(M47)</f>
        <v>1562439</v>
      </c>
    </row>
    <row r="44" spans="1:13" ht="19.5" customHeight="1">
      <c r="A44" s="6"/>
      <c r="B44" s="29" t="s">
        <v>48</v>
      </c>
      <c r="C44" s="13" t="s">
        <v>49</v>
      </c>
      <c r="D44" s="35" t="s">
        <v>8</v>
      </c>
      <c r="E44" s="25">
        <f>SUM(I44,M44)</f>
        <v>3421654</v>
      </c>
      <c r="F44" s="47"/>
      <c r="G44" s="49"/>
      <c r="H44" s="18"/>
      <c r="I44" s="25">
        <f>SUM(K44,J44)</f>
        <v>1859215</v>
      </c>
      <c r="J44" s="36">
        <v>962500</v>
      </c>
      <c r="K44" s="18">
        <v>896715</v>
      </c>
      <c r="L44" s="32"/>
      <c r="M44" s="25">
        <v>1562439</v>
      </c>
    </row>
    <row r="45" spans="1:13" ht="19.5" customHeight="1">
      <c r="A45" s="23"/>
      <c r="B45" s="23"/>
      <c r="C45" s="24"/>
      <c r="D45" s="34" t="s">
        <v>9</v>
      </c>
      <c r="E45" s="25"/>
      <c r="F45" s="47"/>
      <c r="G45" s="50"/>
      <c r="H45" s="18"/>
      <c r="I45" s="25"/>
      <c r="J45" s="37"/>
      <c r="K45" s="18"/>
      <c r="L45" s="36"/>
      <c r="M45" s="25"/>
    </row>
    <row r="46" spans="1:13" ht="19.5" customHeight="1">
      <c r="A46" s="23"/>
      <c r="B46" s="23"/>
      <c r="C46" s="24"/>
      <c r="D46" s="34" t="s">
        <v>13</v>
      </c>
      <c r="E46" s="25"/>
      <c r="F46" s="47"/>
      <c r="G46" s="48"/>
      <c r="H46" s="19"/>
      <c r="I46" s="25"/>
      <c r="J46" s="32"/>
      <c r="K46" s="19"/>
      <c r="L46" s="36"/>
      <c r="M46" s="25"/>
    </row>
    <row r="47" spans="1:13" ht="19.5" customHeight="1">
      <c r="A47" s="27"/>
      <c r="B47" s="27"/>
      <c r="C47" s="28"/>
      <c r="D47" s="22" t="s">
        <v>14</v>
      </c>
      <c r="E47" s="25">
        <f>SUM(E44,E45)-E46</f>
        <v>3421654</v>
      </c>
      <c r="F47" s="47"/>
      <c r="G47" s="47"/>
      <c r="H47" s="47"/>
      <c r="I47" s="25">
        <f>SUM(I44,I45)-I46</f>
        <v>1859215</v>
      </c>
      <c r="J47" s="25">
        <f>SUM(J44,J45)-J46</f>
        <v>962500</v>
      </c>
      <c r="K47" s="25">
        <f>SUM(K44,K45)-K46</f>
        <v>896715</v>
      </c>
      <c r="L47" s="25"/>
      <c r="M47" s="25">
        <f>SUM(M44,M45)-M46</f>
        <v>1562439</v>
      </c>
    </row>
    <row r="48" spans="1:13" ht="19.5" customHeight="1">
      <c r="A48" s="8" t="s">
        <v>50</v>
      </c>
      <c r="B48" s="29"/>
      <c r="C48" s="11" t="s">
        <v>51</v>
      </c>
      <c r="D48" s="34" t="s">
        <v>8</v>
      </c>
      <c r="E48" s="17">
        <f>SUM(E52)</f>
        <v>5000</v>
      </c>
      <c r="F48" s="17">
        <f>SUM(F52)</f>
        <v>5000</v>
      </c>
      <c r="G48" s="17"/>
      <c r="H48" s="17"/>
      <c r="I48" s="17">
        <f>SUM(I52)</f>
        <v>5000</v>
      </c>
      <c r="J48" s="17"/>
      <c r="K48" s="17">
        <f>SUM(K52)</f>
        <v>5000</v>
      </c>
      <c r="L48" s="32"/>
      <c r="M48" s="25"/>
    </row>
    <row r="49" spans="1:13" ht="19.5" customHeight="1">
      <c r="A49" s="23"/>
      <c r="B49" s="23"/>
      <c r="C49" s="24"/>
      <c r="D49" s="34" t="s">
        <v>9</v>
      </c>
      <c r="E49" s="17"/>
      <c r="F49" s="17"/>
      <c r="G49" s="17"/>
      <c r="H49" s="16"/>
      <c r="I49" s="17"/>
      <c r="J49" s="17"/>
      <c r="K49" s="16"/>
      <c r="L49" s="25"/>
      <c r="M49" s="25"/>
    </row>
    <row r="50" spans="1:13" ht="19.5" customHeight="1">
      <c r="A50" s="23"/>
      <c r="B50" s="23"/>
      <c r="C50" s="24"/>
      <c r="D50" s="34" t="s">
        <v>13</v>
      </c>
      <c r="E50" s="17"/>
      <c r="F50" s="17"/>
      <c r="G50" s="17"/>
      <c r="H50" s="16"/>
      <c r="I50" s="17"/>
      <c r="J50" s="17"/>
      <c r="K50" s="16"/>
      <c r="L50" s="25"/>
      <c r="M50" s="25"/>
    </row>
    <row r="51" spans="1:13" ht="19.5" customHeight="1">
      <c r="A51" s="23"/>
      <c r="B51" s="23"/>
      <c r="C51" s="24"/>
      <c r="D51" s="34" t="s">
        <v>14</v>
      </c>
      <c r="E51" s="17">
        <f>SUM(E55)</f>
        <v>5000</v>
      </c>
      <c r="F51" s="17">
        <f>SUM(F55)</f>
        <v>5000</v>
      </c>
      <c r="G51" s="17"/>
      <c r="H51" s="17"/>
      <c r="I51" s="17">
        <f>SUM(I55)</f>
        <v>5000</v>
      </c>
      <c r="J51" s="17"/>
      <c r="K51" s="17">
        <f>SUM(K55)</f>
        <v>5000</v>
      </c>
      <c r="L51" s="25"/>
      <c r="M51" s="25"/>
    </row>
    <row r="52" spans="1:13" ht="19.5" customHeight="1">
      <c r="A52" s="6"/>
      <c r="B52" s="29" t="s">
        <v>52</v>
      </c>
      <c r="C52" s="105" t="s">
        <v>149</v>
      </c>
      <c r="D52" s="34" t="s">
        <v>8</v>
      </c>
      <c r="E52" s="32">
        <f>SUM(I52,M52)</f>
        <v>5000</v>
      </c>
      <c r="F52" s="48">
        <v>5000</v>
      </c>
      <c r="G52" s="48"/>
      <c r="H52" s="47"/>
      <c r="I52" s="32">
        <f>SUM(J52,K52,L52)</f>
        <v>5000</v>
      </c>
      <c r="J52" s="32"/>
      <c r="K52" s="25">
        <v>5000</v>
      </c>
      <c r="L52" s="25"/>
      <c r="M52" s="25"/>
    </row>
    <row r="53" spans="1:13" ht="19.5" customHeight="1">
      <c r="A53" s="23"/>
      <c r="B53" s="23"/>
      <c r="C53" s="106"/>
      <c r="D53" s="34" t="s">
        <v>9</v>
      </c>
      <c r="E53" s="32"/>
      <c r="F53" s="48"/>
      <c r="G53" s="48"/>
      <c r="H53" s="47"/>
      <c r="I53" s="32"/>
      <c r="J53" s="32"/>
      <c r="K53" s="25"/>
      <c r="L53" s="25"/>
      <c r="M53" s="25"/>
    </row>
    <row r="54" spans="1:13" ht="19.5" customHeight="1">
      <c r="A54" s="23"/>
      <c r="B54" s="23"/>
      <c r="C54" s="24"/>
      <c r="D54" s="34" t="s">
        <v>13</v>
      </c>
      <c r="E54" s="32"/>
      <c r="F54" s="48"/>
      <c r="G54" s="48"/>
      <c r="H54" s="47"/>
      <c r="I54" s="32"/>
      <c r="J54" s="32"/>
      <c r="K54" s="25"/>
      <c r="L54" s="25"/>
      <c r="M54" s="25"/>
    </row>
    <row r="55" spans="1:13" ht="19.5" customHeight="1">
      <c r="A55" s="27"/>
      <c r="B55" s="27"/>
      <c r="C55" s="28"/>
      <c r="D55" s="22" t="s">
        <v>14</v>
      </c>
      <c r="E55" s="25">
        <f>SUM(E52,E53)-E54</f>
        <v>5000</v>
      </c>
      <c r="F55" s="47">
        <f>SUM(F52,F53)-F54</f>
        <v>5000</v>
      </c>
      <c r="G55" s="47"/>
      <c r="H55" s="47"/>
      <c r="I55" s="25">
        <f>SUM(I52,I53)-I54</f>
        <v>5000</v>
      </c>
      <c r="J55" s="25"/>
      <c r="K55" s="25">
        <f>SUM(K52,K53)-K54</f>
        <v>5000</v>
      </c>
      <c r="L55" s="25"/>
      <c r="M55" s="25"/>
    </row>
    <row r="56" spans="1:13" ht="19.5" customHeight="1">
      <c r="A56" s="8" t="s">
        <v>53</v>
      </c>
      <c r="B56" s="29"/>
      <c r="C56" s="11" t="s">
        <v>54</v>
      </c>
      <c r="D56" s="34" t="s">
        <v>8</v>
      </c>
      <c r="E56" s="17">
        <f>SUM(E60,E64,E68)</f>
        <v>212300</v>
      </c>
      <c r="F56" s="17">
        <f>SUM(F60,F64,F68)</f>
        <v>203300</v>
      </c>
      <c r="G56" s="17"/>
      <c r="H56" s="17"/>
      <c r="I56" s="17">
        <f>SUM(I60,I64,I68)</f>
        <v>212300</v>
      </c>
      <c r="J56" s="17">
        <f>SUM(J60,J64,J68)</f>
        <v>84712</v>
      </c>
      <c r="K56" s="17">
        <f>SUM(K60,K64,K68)</f>
        <v>127588</v>
      </c>
      <c r="L56" s="17"/>
      <c r="M56" s="17"/>
    </row>
    <row r="57" spans="1:13" ht="19.5" customHeight="1">
      <c r="A57" s="23"/>
      <c r="B57" s="23"/>
      <c r="C57" s="24"/>
      <c r="D57" s="34" t="s">
        <v>9</v>
      </c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9.5" customHeight="1">
      <c r="A58" s="23"/>
      <c r="B58" s="23"/>
      <c r="C58" s="24"/>
      <c r="D58" s="34" t="s">
        <v>13</v>
      </c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9.5" customHeight="1">
      <c r="A59" s="23"/>
      <c r="B59" s="23"/>
      <c r="C59" s="24"/>
      <c r="D59" s="34" t="s">
        <v>14</v>
      </c>
      <c r="E59" s="17">
        <f>SUM(E63,E67,E71)</f>
        <v>212300</v>
      </c>
      <c r="F59" s="17">
        <f>SUM(F63,F67,F71)</f>
        <v>203300</v>
      </c>
      <c r="G59" s="17"/>
      <c r="H59" s="17"/>
      <c r="I59" s="17">
        <f>SUM(I63,I67,I71)</f>
        <v>212300</v>
      </c>
      <c r="J59" s="17">
        <f>SUM(J63,J67,J71)</f>
        <v>84712</v>
      </c>
      <c r="K59" s="17">
        <f>SUM(K63,K67,K71)</f>
        <v>127588</v>
      </c>
      <c r="L59" s="17"/>
      <c r="M59" s="17"/>
    </row>
    <row r="60" spans="1:13" ht="19.5" customHeight="1">
      <c r="A60" s="6"/>
      <c r="B60" s="29" t="s">
        <v>55</v>
      </c>
      <c r="C60" s="105" t="s">
        <v>142</v>
      </c>
      <c r="D60" s="34" t="s">
        <v>8</v>
      </c>
      <c r="E60" s="32">
        <f>SUM(I60,M60)</f>
        <v>115300</v>
      </c>
      <c r="F60" s="48">
        <v>115300</v>
      </c>
      <c r="G60" s="48"/>
      <c r="H60" s="47"/>
      <c r="I60" s="32">
        <f>SUM(J60,K60,L60)</f>
        <v>115300</v>
      </c>
      <c r="J60" s="32"/>
      <c r="K60" s="25">
        <v>115300</v>
      </c>
      <c r="L60" s="25"/>
      <c r="M60" s="25"/>
    </row>
    <row r="61" spans="1:13" ht="19.5" customHeight="1">
      <c r="A61" s="23"/>
      <c r="B61" s="23"/>
      <c r="C61" s="106"/>
      <c r="D61" s="34" t="s">
        <v>9</v>
      </c>
      <c r="E61" s="32"/>
      <c r="F61" s="48"/>
      <c r="G61" s="48"/>
      <c r="H61" s="47"/>
      <c r="I61" s="32"/>
      <c r="J61" s="32"/>
      <c r="K61" s="25"/>
      <c r="L61" s="25"/>
      <c r="M61" s="25"/>
    </row>
    <row r="62" spans="1:13" ht="19.5" customHeight="1">
      <c r="A62" s="23"/>
      <c r="B62" s="23"/>
      <c r="C62" s="24"/>
      <c r="D62" s="34" t="s">
        <v>13</v>
      </c>
      <c r="E62" s="32"/>
      <c r="F62" s="48"/>
      <c r="G62" s="48"/>
      <c r="H62" s="47"/>
      <c r="I62" s="32"/>
      <c r="J62" s="32"/>
      <c r="K62" s="25"/>
      <c r="L62" s="25"/>
      <c r="M62" s="25"/>
    </row>
    <row r="63" spans="1:13" ht="19.5" customHeight="1">
      <c r="A63" s="27"/>
      <c r="B63" s="27"/>
      <c r="C63" s="28"/>
      <c r="D63" s="22" t="s">
        <v>14</v>
      </c>
      <c r="E63" s="25">
        <f>SUM(E60,E61)-E62</f>
        <v>115300</v>
      </c>
      <c r="F63" s="47">
        <f>SUM(F60,F61)-F62</f>
        <v>115300</v>
      </c>
      <c r="G63" s="47"/>
      <c r="H63" s="47"/>
      <c r="I63" s="25">
        <f>SUM(I60,I61)-I62</f>
        <v>115300</v>
      </c>
      <c r="J63" s="25"/>
      <c r="K63" s="25">
        <f>SUM(K60,K61)-K62</f>
        <v>115300</v>
      </c>
      <c r="L63" s="25"/>
      <c r="M63" s="25"/>
    </row>
    <row r="64" spans="1:13" ht="19.5" customHeight="1">
      <c r="A64" s="6"/>
      <c r="B64" s="29" t="s">
        <v>56</v>
      </c>
      <c r="C64" s="105" t="s">
        <v>57</v>
      </c>
      <c r="D64" s="34" t="s">
        <v>8</v>
      </c>
      <c r="E64" s="32">
        <f>SUM(I64,M64)</f>
        <v>7000</v>
      </c>
      <c r="F64" s="48">
        <v>2000</v>
      </c>
      <c r="G64" s="48"/>
      <c r="H64" s="47"/>
      <c r="I64" s="32">
        <f>SUM(J64,K64,L64)</f>
        <v>7000</v>
      </c>
      <c r="J64" s="32"/>
      <c r="K64" s="25">
        <v>7000</v>
      </c>
      <c r="L64" s="25"/>
      <c r="M64" s="25"/>
    </row>
    <row r="65" spans="1:13" ht="19.5" customHeight="1">
      <c r="A65" s="23"/>
      <c r="B65" s="23"/>
      <c r="C65" s="106"/>
      <c r="D65" s="34" t="s">
        <v>9</v>
      </c>
      <c r="E65" s="32"/>
      <c r="F65" s="48"/>
      <c r="G65" s="48"/>
      <c r="H65" s="47"/>
      <c r="I65" s="32"/>
      <c r="J65" s="32"/>
      <c r="K65" s="25"/>
      <c r="L65" s="25"/>
      <c r="M65" s="25"/>
    </row>
    <row r="66" spans="1:13" ht="19.5" customHeight="1">
      <c r="A66" s="23"/>
      <c r="B66" s="23"/>
      <c r="C66" s="24"/>
      <c r="D66" s="34" t="s">
        <v>13</v>
      </c>
      <c r="E66" s="32"/>
      <c r="F66" s="48"/>
      <c r="G66" s="48"/>
      <c r="H66" s="47"/>
      <c r="I66" s="32"/>
      <c r="J66" s="32"/>
      <c r="K66" s="25"/>
      <c r="L66" s="25"/>
      <c r="M66" s="25"/>
    </row>
    <row r="67" spans="1:13" ht="19.5" customHeight="1">
      <c r="A67" s="23"/>
      <c r="B67" s="23"/>
      <c r="C67" s="24"/>
      <c r="D67" s="34" t="s">
        <v>14</v>
      </c>
      <c r="E67" s="32">
        <f>SUM(E64,E65)-E66</f>
        <v>7000</v>
      </c>
      <c r="F67" s="48">
        <f>SUM(F64,F65)-F66</f>
        <v>2000</v>
      </c>
      <c r="G67" s="48"/>
      <c r="H67" s="48"/>
      <c r="I67" s="32">
        <f>SUM(I64,I65)-I66</f>
        <v>7000</v>
      </c>
      <c r="J67" s="32"/>
      <c r="K67" s="32">
        <f>SUM(K64,K65)-K66</f>
        <v>7000</v>
      </c>
      <c r="L67" s="25"/>
      <c r="M67" s="25"/>
    </row>
    <row r="68" spans="1:13" ht="19.5" customHeight="1">
      <c r="A68" s="6"/>
      <c r="B68" s="29" t="s">
        <v>58</v>
      </c>
      <c r="C68" s="13" t="s">
        <v>59</v>
      </c>
      <c r="D68" s="34" t="s">
        <v>8</v>
      </c>
      <c r="E68" s="32">
        <f>SUM(I68,M68)</f>
        <v>90000</v>
      </c>
      <c r="F68" s="48">
        <v>86000</v>
      </c>
      <c r="G68" s="48"/>
      <c r="H68" s="47"/>
      <c r="I68" s="32">
        <f>SUM(K68,J68)</f>
        <v>90000</v>
      </c>
      <c r="J68" s="32">
        <v>84712</v>
      </c>
      <c r="K68" s="25">
        <v>5288</v>
      </c>
      <c r="L68" s="25"/>
      <c r="M68" s="25"/>
    </row>
    <row r="69" spans="1:13" ht="19.5" customHeight="1">
      <c r="A69" s="23"/>
      <c r="B69" s="23"/>
      <c r="C69" s="24"/>
      <c r="D69" s="34" t="s">
        <v>9</v>
      </c>
      <c r="E69" s="32"/>
      <c r="F69" s="48"/>
      <c r="G69" s="48"/>
      <c r="H69" s="47"/>
      <c r="I69" s="32"/>
      <c r="J69" s="32"/>
      <c r="K69" s="25"/>
      <c r="L69" s="25"/>
      <c r="M69" s="25"/>
    </row>
    <row r="70" spans="1:13" ht="19.5" customHeight="1">
      <c r="A70" s="23"/>
      <c r="B70" s="23"/>
      <c r="C70" s="24"/>
      <c r="D70" s="34" t="s">
        <v>13</v>
      </c>
      <c r="E70" s="32"/>
      <c r="F70" s="48"/>
      <c r="G70" s="48"/>
      <c r="H70" s="47"/>
      <c r="I70" s="32"/>
      <c r="J70" s="32"/>
      <c r="K70" s="25"/>
      <c r="L70" s="25"/>
      <c r="M70" s="25"/>
    </row>
    <row r="71" spans="1:13" ht="19.5" customHeight="1">
      <c r="A71" s="23"/>
      <c r="B71" s="23"/>
      <c r="C71" s="24"/>
      <c r="D71" s="34" t="s">
        <v>14</v>
      </c>
      <c r="E71" s="32">
        <f>SUM(E68,E69)-E70</f>
        <v>90000</v>
      </c>
      <c r="F71" s="48">
        <f>SUM(F68,F69)-F70</f>
        <v>86000</v>
      </c>
      <c r="G71" s="48"/>
      <c r="H71" s="48"/>
      <c r="I71" s="32">
        <f>SUM(I68,I69)-I70</f>
        <v>90000</v>
      </c>
      <c r="J71" s="32">
        <f>SUM(J68,J69)-J70</f>
        <v>84712</v>
      </c>
      <c r="K71" s="32">
        <f>SUM(K68,K69)-K70</f>
        <v>5288</v>
      </c>
      <c r="L71" s="25"/>
      <c r="M71" s="25"/>
    </row>
    <row r="72" spans="1:13" ht="19.5" customHeight="1">
      <c r="A72" s="8" t="s">
        <v>60</v>
      </c>
      <c r="B72" s="29"/>
      <c r="C72" s="11" t="s">
        <v>61</v>
      </c>
      <c r="D72" s="34" t="s">
        <v>8</v>
      </c>
      <c r="E72" s="17">
        <f>SUM(E76,E80,E84,E88,E92)</f>
        <v>3988928</v>
      </c>
      <c r="F72" s="17">
        <f>SUM(F76,F80,F84,F88,F92)</f>
        <v>168300</v>
      </c>
      <c r="G72" s="17"/>
      <c r="H72" s="17">
        <f>SUM(H76,H80,H84,H88,H92)</f>
        <v>19310</v>
      </c>
      <c r="I72" s="17">
        <f>SUM(I76,I80,I84,I88,I92)</f>
        <v>3973628</v>
      </c>
      <c r="J72" s="17">
        <f>SUM(J76,J80,J84,J88,J92)</f>
        <v>2334139</v>
      </c>
      <c r="K72" s="17">
        <f>SUM(K76,K80,K84,K88,K92)</f>
        <v>1639489</v>
      </c>
      <c r="L72" s="17"/>
      <c r="M72" s="17">
        <f>SUM(M76,M80,M84,M88,M92)</f>
        <v>15300</v>
      </c>
    </row>
    <row r="73" spans="1:13" ht="19.5" customHeight="1">
      <c r="A73" s="23"/>
      <c r="B73" s="23"/>
      <c r="C73" s="24"/>
      <c r="D73" s="34" t="s">
        <v>9</v>
      </c>
      <c r="E73" s="17"/>
      <c r="F73" s="17"/>
      <c r="G73" s="17"/>
      <c r="H73" s="16"/>
      <c r="I73" s="17"/>
      <c r="J73" s="17"/>
      <c r="K73" s="17"/>
      <c r="L73" s="16"/>
      <c r="M73" s="16"/>
    </row>
    <row r="74" spans="1:13" ht="19.5" customHeight="1">
      <c r="A74" s="23"/>
      <c r="B74" s="23"/>
      <c r="C74" s="24"/>
      <c r="D74" s="34" t="s">
        <v>13</v>
      </c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9.5" customHeight="1">
      <c r="A75" s="23"/>
      <c r="B75" s="23"/>
      <c r="C75" s="24"/>
      <c r="D75" s="34" t="s">
        <v>14</v>
      </c>
      <c r="E75" s="17">
        <f>SUM(I75,M75)</f>
        <v>3988928</v>
      </c>
      <c r="F75" s="17">
        <f>SUM(F79,F83,F87,F91,F95)</f>
        <v>168300</v>
      </c>
      <c r="G75" s="17"/>
      <c r="H75" s="17">
        <f>SUM(H72:H73)-H74</f>
        <v>19310</v>
      </c>
      <c r="I75" s="17">
        <f>SUM(I79,I83,I87,I91,I95)</f>
        <v>3973628</v>
      </c>
      <c r="J75" s="17">
        <f>SUM(J79,J83,J87,J91)</f>
        <v>2334139</v>
      </c>
      <c r="K75" s="17">
        <f>SUM(K79,K83,K87,K91,K95)</f>
        <v>1639489</v>
      </c>
      <c r="L75" s="17"/>
      <c r="M75" s="17">
        <f>SUM(M79,M83,M87,M91)</f>
        <v>15300</v>
      </c>
    </row>
    <row r="76" spans="1:13" ht="19.5" customHeight="1">
      <c r="A76" s="6"/>
      <c r="B76" s="29" t="s">
        <v>62</v>
      </c>
      <c r="C76" s="13" t="s">
        <v>63</v>
      </c>
      <c r="D76" s="34" t="s">
        <v>8</v>
      </c>
      <c r="E76" s="32">
        <f>SUM(I76,M76)</f>
        <v>156610</v>
      </c>
      <c r="F76" s="48">
        <v>145300</v>
      </c>
      <c r="G76" s="48"/>
      <c r="H76" s="47">
        <v>11310</v>
      </c>
      <c r="I76" s="32">
        <f>SUM(J76,K76,L76)</f>
        <v>156610</v>
      </c>
      <c r="J76" s="32">
        <v>156610</v>
      </c>
      <c r="K76" s="25"/>
      <c r="L76" s="25"/>
      <c r="M76" s="25"/>
    </row>
    <row r="77" spans="1:13" ht="19.5" customHeight="1">
      <c r="A77" s="23"/>
      <c r="B77" s="23"/>
      <c r="C77" s="24"/>
      <c r="D77" s="34" t="s">
        <v>9</v>
      </c>
      <c r="E77" s="32"/>
      <c r="F77" s="48"/>
      <c r="G77" s="48"/>
      <c r="H77" s="47"/>
      <c r="I77" s="32"/>
      <c r="J77" s="32"/>
      <c r="K77" s="25"/>
      <c r="L77" s="25"/>
      <c r="M77" s="25"/>
    </row>
    <row r="78" spans="1:13" ht="19.5" customHeight="1">
      <c r="A78" s="23"/>
      <c r="B78" s="23"/>
      <c r="C78" s="24"/>
      <c r="D78" s="34" t="s">
        <v>13</v>
      </c>
      <c r="E78" s="32"/>
      <c r="F78" s="48"/>
      <c r="G78" s="48"/>
      <c r="H78" s="47"/>
      <c r="I78" s="32"/>
      <c r="J78" s="32"/>
      <c r="K78" s="25"/>
      <c r="L78" s="25"/>
      <c r="M78" s="25"/>
    </row>
    <row r="79" spans="1:13" ht="19.5" customHeight="1">
      <c r="A79" s="23"/>
      <c r="B79" s="23"/>
      <c r="C79" s="24"/>
      <c r="D79" s="34" t="s">
        <v>14</v>
      </c>
      <c r="E79" s="32">
        <f>SUM(I79,M79)</f>
        <v>156610</v>
      </c>
      <c r="F79" s="47">
        <f>SUM(F76,F77)-F78</f>
        <v>145300</v>
      </c>
      <c r="G79" s="47"/>
      <c r="H79" s="47">
        <v>11310</v>
      </c>
      <c r="I79" s="32">
        <f>SUM(I76,I77)-I78</f>
        <v>156610</v>
      </c>
      <c r="J79" s="25">
        <f>SUM(J76,J77)-J78</f>
        <v>156610</v>
      </c>
      <c r="K79" s="32"/>
      <c r="L79" s="32"/>
      <c r="M79" s="25"/>
    </row>
    <row r="80" spans="1:13" ht="19.5" customHeight="1">
      <c r="A80" s="6"/>
      <c r="B80" s="29" t="s">
        <v>64</v>
      </c>
      <c r="C80" s="13" t="s">
        <v>65</v>
      </c>
      <c r="D80" s="34" t="s">
        <v>8</v>
      </c>
      <c r="E80" s="32">
        <f>SUM(M80,I80)</f>
        <v>255358</v>
      </c>
      <c r="F80" s="48"/>
      <c r="G80" s="48"/>
      <c r="H80" s="48"/>
      <c r="I80" s="32">
        <f>SUM(J80,K80,L80)</f>
        <v>255358</v>
      </c>
      <c r="J80" s="32"/>
      <c r="K80" s="32">
        <v>255358</v>
      </c>
      <c r="L80" s="32"/>
      <c r="M80" s="25"/>
    </row>
    <row r="81" spans="1:13" ht="19.5" customHeight="1">
      <c r="A81" s="23"/>
      <c r="B81" s="23"/>
      <c r="C81" s="24"/>
      <c r="D81" s="34" t="s">
        <v>9</v>
      </c>
      <c r="E81" s="32"/>
      <c r="F81" s="48"/>
      <c r="G81" s="48"/>
      <c r="H81" s="48"/>
      <c r="I81" s="32"/>
      <c r="J81" s="32"/>
      <c r="K81" s="32"/>
      <c r="L81" s="32"/>
      <c r="M81" s="25"/>
    </row>
    <row r="82" spans="1:13" ht="19.5" customHeight="1">
      <c r="A82" s="23"/>
      <c r="B82" s="23"/>
      <c r="C82" s="24"/>
      <c r="D82" s="34" t="s">
        <v>13</v>
      </c>
      <c r="E82" s="32"/>
      <c r="F82" s="48"/>
      <c r="G82" s="48"/>
      <c r="H82" s="48"/>
      <c r="I82" s="32"/>
      <c r="J82" s="32"/>
      <c r="K82" s="32"/>
      <c r="L82" s="32"/>
      <c r="M82" s="25"/>
    </row>
    <row r="83" spans="1:13" ht="19.5" customHeight="1">
      <c r="A83" s="23"/>
      <c r="B83" s="23"/>
      <c r="C83" s="24"/>
      <c r="D83" s="34" t="s">
        <v>14</v>
      </c>
      <c r="E83" s="32">
        <f>SUM(M83,I83)</f>
        <v>255358</v>
      </c>
      <c r="F83" s="48"/>
      <c r="G83" s="48"/>
      <c r="H83" s="48"/>
      <c r="I83" s="32">
        <f>SUM(I80,I81)-I82</f>
        <v>255358</v>
      </c>
      <c r="J83" s="32"/>
      <c r="K83" s="32">
        <f>SUM(K80,K81)-K82</f>
        <v>255358</v>
      </c>
      <c r="L83" s="32"/>
      <c r="M83" s="25"/>
    </row>
    <row r="84" spans="1:13" ht="19.5" customHeight="1">
      <c r="A84" s="6"/>
      <c r="B84" s="29" t="s">
        <v>66</v>
      </c>
      <c r="C84" s="13" t="s">
        <v>67</v>
      </c>
      <c r="D84" s="34" t="s">
        <v>8</v>
      </c>
      <c r="E84" s="32">
        <f>SUM(I84,M84)</f>
        <v>3525960</v>
      </c>
      <c r="F84" s="48"/>
      <c r="G84" s="48"/>
      <c r="H84" s="48"/>
      <c r="I84" s="32">
        <f>SUM(J84,K84)</f>
        <v>3510660</v>
      </c>
      <c r="J84" s="32">
        <v>2168564</v>
      </c>
      <c r="K84" s="32">
        <v>1342096</v>
      </c>
      <c r="L84" s="32"/>
      <c r="M84" s="25">
        <v>15300</v>
      </c>
    </row>
    <row r="85" spans="1:13" ht="19.5" customHeight="1">
      <c r="A85" s="23"/>
      <c r="B85" s="23"/>
      <c r="C85" s="24"/>
      <c r="D85" s="34" t="s">
        <v>9</v>
      </c>
      <c r="E85" s="32"/>
      <c r="F85" s="48"/>
      <c r="G85" s="48"/>
      <c r="H85" s="48"/>
      <c r="I85" s="32"/>
      <c r="J85" s="32"/>
      <c r="K85" s="32"/>
      <c r="L85" s="32"/>
      <c r="M85" s="25"/>
    </row>
    <row r="86" spans="1:13" ht="19.5" customHeight="1">
      <c r="A86" s="23"/>
      <c r="B86" s="23"/>
      <c r="C86" s="24"/>
      <c r="D86" s="34" t="s">
        <v>13</v>
      </c>
      <c r="E86" s="32"/>
      <c r="F86" s="48"/>
      <c r="G86" s="48"/>
      <c r="H86" s="48"/>
      <c r="I86" s="32"/>
      <c r="J86" s="32"/>
      <c r="K86" s="32"/>
      <c r="L86" s="32"/>
      <c r="M86" s="25"/>
    </row>
    <row r="87" spans="1:13" ht="19.5" customHeight="1">
      <c r="A87" s="23"/>
      <c r="B87" s="23"/>
      <c r="C87" s="24"/>
      <c r="D87" s="34" t="s">
        <v>14</v>
      </c>
      <c r="E87" s="32">
        <f>SUM(I87,M87)</f>
        <v>3525960</v>
      </c>
      <c r="F87" s="48"/>
      <c r="G87" s="48"/>
      <c r="H87" s="48"/>
      <c r="I87" s="32">
        <f>SUM(J87,K87)</f>
        <v>3510660</v>
      </c>
      <c r="J87" s="32">
        <f>SUM(J84,J85)-J86</f>
        <v>2168564</v>
      </c>
      <c r="K87" s="32">
        <f>SUM(K84,K85)-K86</f>
        <v>1342096</v>
      </c>
      <c r="L87" s="32"/>
      <c r="M87" s="25">
        <f>SUM(M84,M85)-M86</f>
        <v>15300</v>
      </c>
    </row>
    <row r="88" spans="1:13" ht="19.5" customHeight="1">
      <c r="A88" s="6"/>
      <c r="B88" s="29" t="s">
        <v>68</v>
      </c>
      <c r="C88" s="13" t="s">
        <v>69</v>
      </c>
      <c r="D88" s="34" t="s">
        <v>8</v>
      </c>
      <c r="E88" s="32">
        <f>SUM(I88,M88)</f>
        <v>31000</v>
      </c>
      <c r="F88" s="48">
        <v>23000</v>
      </c>
      <c r="G88" s="48"/>
      <c r="H88" s="48">
        <v>8000</v>
      </c>
      <c r="I88" s="32">
        <f>SUM(K88,J88)</f>
        <v>31000</v>
      </c>
      <c r="J88" s="32">
        <v>8965</v>
      </c>
      <c r="K88" s="32">
        <v>22035</v>
      </c>
      <c r="L88" s="32"/>
      <c r="M88" s="25"/>
    </row>
    <row r="89" spans="1:13" ht="19.5" customHeight="1">
      <c r="A89" s="23"/>
      <c r="B89" s="23"/>
      <c r="C89" s="24"/>
      <c r="D89" s="34" t="s">
        <v>9</v>
      </c>
      <c r="E89" s="32"/>
      <c r="F89" s="48"/>
      <c r="G89" s="48"/>
      <c r="H89" s="48"/>
      <c r="I89" s="32"/>
      <c r="J89" s="32"/>
      <c r="K89" s="32"/>
      <c r="L89" s="32"/>
      <c r="M89" s="25"/>
    </row>
    <row r="90" spans="1:13" ht="19.5" customHeight="1">
      <c r="A90" s="23"/>
      <c r="B90" s="23"/>
      <c r="C90" s="24"/>
      <c r="D90" s="34" t="s">
        <v>13</v>
      </c>
      <c r="E90" s="32"/>
      <c r="F90" s="48"/>
      <c r="G90" s="48"/>
      <c r="H90" s="48"/>
      <c r="I90" s="32"/>
      <c r="J90" s="32"/>
      <c r="K90" s="32"/>
      <c r="L90" s="32"/>
      <c r="M90" s="25"/>
    </row>
    <row r="91" spans="1:13" ht="19.5" customHeight="1">
      <c r="A91" s="23"/>
      <c r="B91" s="23"/>
      <c r="C91" s="24"/>
      <c r="D91" s="34" t="s">
        <v>14</v>
      </c>
      <c r="E91" s="32">
        <f>SUM(I91,M91)</f>
        <v>31000</v>
      </c>
      <c r="F91" s="48">
        <f>SUM(F88,F89)-F90</f>
        <v>23000</v>
      </c>
      <c r="G91" s="48"/>
      <c r="H91" s="48">
        <f>SUM(H88,H89)-H90</f>
        <v>8000</v>
      </c>
      <c r="I91" s="32">
        <f>SUM(I88,I89)-I90</f>
        <v>31000</v>
      </c>
      <c r="J91" s="32">
        <f>SUM(J88,J89)-J90</f>
        <v>8965</v>
      </c>
      <c r="K91" s="32">
        <f>SUM(K88,K89)-K90</f>
        <v>22035</v>
      </c>
      <c r="L91" s="32"/>
      <c r="M91" s="25"/>
    </row>
    <row r="92" spans="1:13" ht="19.5" customHeight="1">
      <c r="A92" s="6"/>
      <c r="B92" s="29" t="s">
        <v>143</v>
      </c>
      <c r="C92" s="13" t="s">
        <v>16</v>
      </c>
      <c r="D92" s="34" t="s">
        <v>8</v>
      </c>
      <c r="E92" s="32">
        <f>SUM(I92,M92)</f>
        <v>20000</v>
      </c>
      <c r="F92" s="48"/>
      <c r="G92" s="48"/>
      <c r="H92" s="48"/>
      <c r="I92" s="32">
        <f>SUM(K92,J92)</f>
        <v>20000</v>
      </c>
      <c r="J92" s="32"/>
      <c r="K92" s="32">
        <v>20000</v>
      </c>
      <c r="L92" s="32"/>
      <c r="M92" s="25"/>
    </row>
    <row r="93" spans="1:13" ht="19.5" customHeight="1">
      <c r="A93" s="23"/>
      <c r="B93" s="23"/>
      <c r="C93" s="24"/>
      <c r="D93" s="34" t="s">
        <v>9</v>
      </c>
      <c r="E93" s="32"/>
      <c r="F93" s="48"/>
      <c r="G93" s="48"/>
      <c r="H93" s="48"/>
      <c r="I93" s="32"/>
      <c r="J93" s="32"/>
      <c r="K93" s="32"/>
      <c r="L93" s="32"/>
      <c r="M93" s="25"/>
    </row>
    <row r="94" spans="1:13" ht="19.5" customHeight="1">
      <c r="A94" s="23"/>
      <c r="B94" s="23"/>
      <c r="C94" s="24"/>
      <c r="D94" s="34" t="s">
        <v>13</v>
      </c>
      <c r="E94" s="32"/>
      <c r="F94" s="48"/>
      <c r="G94" s="48"/>
      <c r="H94" s="48"/>
      <c r="I94" s="32"/>
      <c r="J94" s="32"/>
      <c r="K94" s="32"/>
      <c r="L94" s="32"/>
      <c r="M94" s="25"/>
    </row>
    <row r="95" spans="1:13" ht="19.5" customHeight="1">
      <c r="A95" s="27"/>
      <c r="B95" s="27"/>
      <c r="C95" s="28"/>
      <c r="D95" s="22" t="s">
        <v>14</v>
      </c>
      <c r="E95" s="25">
        <f>SUM(I95,M95)</f>
        <v>20000</v>
      </c>
      <c r="F95" s="47"/>
      <c r="G95" s="47"/>
      <c r="H95" s="47"/>
      <c r="I95" s="25">
        <f>SUM(I92,I93)-I94</f>
        <v>20000</v>
      </c>
      <c r="J95" s="25"/>
      <c r="K95" s="25">
        <f>SUM(K92,K93)-K94</f>
        <v>20000</v>
      </c>
      <c r="L95" s="25"/>
      <c r="M95" s="25"/>
    </row>
    <row r="96" spans="1:13" ht="19.5" customHeight="1">
      <c r="A96" s="8" t="s">
        <v>70</v>
      </c>
      <c r="B96" s="29"/>
      <c r="C96" s="107" t="s">
        <v>71</v>
      </c>
      <c r="D96" s="34" t="s">
        <v>8</v>
      </c>
      <c r="E96" s="17">
        <v>1426</v>
      </c>
      <c r="F96" s="17">
        <v>1426</v>
      </c>
      <c r="G96" s="17"/>
      <c r="H96" s="17"/>
      <c r="I96" s="17">
        <v>1426</v>
      </c>
      <c r="J96" s="17"/>
      <c r="K96" s="17">
        <v>1426</v>
      </c>
      <c r="L96" s="17"/>
      <c r="M96" s="17"/>
    </row>
    <row r="97" spans="1:13" ht="19.5" customHeight="1">
      <c r="A97" s="23"/>
      <c r="B97" s="23"/>
      <c r="C97" s="108"/>
      <c r="D97" s="34" t="s">
        <v>9</v>
      </c>
      <c r="E97" s="17"/>
      <c r="F97" s="17"/>
      <c r="G97" s="17"/>
      <c r="H97" s="17"/>
      <c r="I97" s="17"/>
      <c r="J97" s="17"/>
      <c r="K97" s="17"/>
      <c r="L97" s="17"/>
      <c r="M97" s="16"/>
    </row>
    <row r="98" spans="1:13" ht="19.5" customHeight="1">
      <c r="A98" s="23"/>
      <c r="B98" s="23"/>
      <c r="C98" s="108"/>
      <c r="D98" s="34" t="s">
        <v>13</v>
      </c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9.5" customHeight="1">
      <c r="A99" s="23"/>
      <c r="B99" s="23"/>
      <c r="C99" s="121"/>
      <c r="D99" s="34" t="s">
        <v>14</v>
      </c>
      <c r="E99" s="17">
        <v>1426</v>
      </c>
      <c r="F99" s="17">
        <v>1426</v>
      </c>
      <c r="G99" s="17"/>
      <c r="H99" s="17"/>
      <c r="I99" s="17">
        <v>1426</v>
      </c>
      <c r="J99" s="17"/>
      <c r="K99" s="17">
        <v>1426</v>
      </c>
      <c r="L99" s="17"/>
      <c r="M99" s="17"/>
    </row>
    <row r="100" spans="1:13" ht="19.5" customHeight="1">
      <c r="A100" s="6"/>
      <c r="B100" s="29" t="s">
        <v>72</v>
      </c>
      <c r="C100" s="105" t="s">
        <v>73</v>
      </c>
      <c r="D100" s="34" t="s">
        <v>8</v>
      </c>
      <c r="E100" s="32">
        <v>1426</v>
      </c>
      <c r="F100" s="48">
        <v>1426</v>
      </c>
      <c r="G100" s="48"/>
      <c r="H100" s="48"/>
      <c r="I100" s="32">
        <v>1426</v>
      </c>
      <c r="J100" s="32"/>
      <c r="K100" s="32">
        <v>1426</v>
      </c>
      <c r="L100" s="32"/>
      <c r="M100" s="25"/>
    </row>
    <row r="101" spans="1:13" ht="19.5" customHeight="1">
      <c r="A101" s="23"/>
      <c r="B101" s="23"/>
      <c r="C101" s="106"/>
      <c r="D101" s="34" t="s">
        <v>9</v>
      </c>
      <c r="E101" s="32"/>
      <c r="F101" s="48"/>
      <c r="G101" s="48"/>
      <c r="H101" s="48"/>
      <c r="I101" s="32"/>
      <c r="J101" s="32"/>
      <c r="K101" s="32"/>
      <c r="L101" s="32"/>
      <c r="M101" s="25"/>
    </row>
    <row r="102" spans="1:13" ht="19.5" customHeight="1">
      <c r="A102" s="23"/>
      <c r="B102" s="23"/>
      <c r="C102" s="106"/>
      <c r="D102" s="34" t="s">
        <v>13</v>
      </c>
      <c r="E102" s="32"/>
      <c r="F102" s="48"/>
      <c r="G102" s="48"/>
      <c r="H102" s="48"/>
      <c r="I102" s="32"/>
      <c r="J102" s="32"/>
      <c r="K102" s="32"/>
      <c r="L102" s="32"/>
      <c r="M102" s="25"/>
    </row>
    <row r="103" spans="1:13" ht="19.5" customHeight="1">
      <c r="A103" s="27"/>
      <c r="B103" s="27"/>
      <c r="C103" s="122"/>
      <c r="D103" s="22" t="s">
        <v>14</v>
      </c>
      <c r="E103" s="25">
        <f>SUM(E100,E101)-E102</f>
        <v>1426</v>
      </c>
      <c r="F103" s="48">
        <v>1426</v>
      </c>
      <c r="G103" s="48"/>
      <c r="H103" s="48"/>
      <c r="I103" s="25">
        <f>SUM(I100,I101)-I102</f>
        <v>1426</v>
      </c>
      <c r="J103" s="25"/>
      <c r="K103" s="25">
        <f>SUM(K100,K101)-K102</f>
        <v>1426</v>
      </c>
      <c r="L103" s="25"/>
      <c r="M103" s="25"/>
    </row>
    <row r="104" spans="1:13" ht="19.5" customHeight="1">
      <c r="A104" s="8" t="s">
        <v>74</v>
      </c>
      <c r="B104" s="29"/>
      <c r="C104" s="107" t="s">
        <v>75</v>
      </c>
      <c r="D104" s="34" t="s">
        <v>8</v>
      </c>
      <c r="E104" s="17">
        <f>SUM(E108,E112,E116)</f>
        <v>1648500</v>
      </c>
      <c r="F104" s="17">
        <f>SUM(F108,F112,F116)</f>
        <v>1647000</v>
      </c>
      <c r="G104" s="17"/>
      <c r="H104" s="17"/>
      <c r="I104" s="17">
        <f>SUM(I108,I112,I116)</f>
        <v>1648500</v>
      </c>
      <c r="J104" s="17">
        <f>SUM(J108,J112,J116)</f>
        <v>1329852</v>
      </c>
      <c r="K104" s="17">
        <f>SUM(K108,K112,K116)</f>
        <v>318648</v>
      </c>
      <c r="L104" s="17"/>
      <c r="M104" s="17"/>
    </row>
    <row r="105" spans="1:13" ht="19.5" customHeight="1">
      <c r="A105" s="23"/>
      <c r="B105" s="23"/>
      <c r="C105" s="108"/>
      <c r="D105" s="34" t="s">
        <v>9</v>
      </c>
      <c r="E105" s="17">
        <f>SUM(E109,E113,E117)</f>
        <v>30000</v>
      </c>
      <c r="F105" s="17"/>
      <c r="G105" s="17"/>
      <c r="H105" s="17"/>
      <c r="I105" s="17">
        <f>SUM(I109,I113,I117)</f>
        <v>30000</v>
      </c>
      <c r="J105" s="17"/>
      <c r="K105" s="17">
        <f>SUM(K109,K113,K117)</f>
        <v>30000</v>
      </c>
      <c r="L105" s="17"/>
      <c r="M105" s="16"/>
    </row>
    <row r="106" spans="1:13" ht="19.5" customHeight="1">
      <c r="A106" s="23"/>
      <c r="B106" s="23"/>
      <c r="C106" s="24"/>
      <c r="D106" s="34" t="s">
        <v>13</v>
      </c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ht="19.5" customHeight="1">
      <c r="A107" s="23"/>
      <c r="B107" s="23"/>
      <c r="C107" s="24"/>
      <c r="D107" s="34" t="s">
        <v>14</v>
      </c>
      <c r="E107" s="17">
        <f>SUM(E111,E115,E119)</f>
        <v>1678500</v>
      </c>
      <c r="F107" s="17">
        <f>SUM(F111,F115,F119)</f>
        <v>1647000</v>
      </c>
      <c r="G107" s="17"/>
      <c r="H107" s="17"/>
      <c r="I107" s="17">
        <f>SUM(I111,I115,I119)</f>
        <v>1678500</v>
      </c>
      <c r="J107" s="17">
        <f>SUM(J111,J115,J119)</f>
        <v>1329852</v>
      </c>
      <c r="K107" s="17">
        <f>SUM(K111,K115,K119)</f>
        <v>348648</v>
      </c>
      <c r="L107" s="17"/>
      <c r="M107" s="17"/>
    </row>
    <row r="108" spans="1:13" ht="19.5" customHeight="1">
      <c r="A108" s="6"/>
      <c r="B108" s="29" t="s">
        <v>76</v>
      </c>
      <c r="C108" s="13" t="s">
        <v>77</v>
      </c>
      <c r="D108" s="34" t="s">
        <v>8</v>
      </c>
      <c r="E108" s="32"/>
      <c r="F108" s="48"/>
      <c r="G108" s="48"/>
      <c r="H108" s="48"/>
      <c r="I108" s="32"/>
      <c r="J108" s="32"/>
      <c r="K108" s="32"/>
      <c r="L108" s="32"/>
      <c r="M108" s="25"/>
    </row>
    <row r="109" spans="1:13" ht="19.5" customHeight="1">
      <c r="A109" s="23"/>
      <c r="B109" s="23"/>
      <c r="C109" s="24"/>
      <c r="D109" s="34" t="s">
        <v>9</v>
      </c>
      <c r="E109" s="32">
        <f>SUM(I109,M109)</f>
        <v>30000</v>
      </c>
      <c r="F109" s="48"/>
      <c r="G109" s="48"/>
      <c r="H109" s="48"/>
      <c r="I109" s="32">
        <f>SUM(K109,J109)</f>
        <v>30000</v>
      </c>
      <c r="J109" s="32"/>
      <c r="K109" s="32">
        <v>30000</v>
      </c>
      <c r="L109" s="32"/>
      <c r="M109" s="25"/>
    </row>
    <row r="110" spans="1:13" ht="19.5" customHeight="1">
      <c r="A110" s="23"/>
      <c r="B110" s="23"/>
      <c r="C110" s="24"/>
      <c r="D110" s="34" t="s">
        <v>13</v>
      </c>
      <c r="E110" s="32"/>
      <c r="F110" s="48"/>
      <c r="G110" s="48"/>
      <c r="H110" s="48"/>
      <c r="I110" s="32"/>
      <c r="J110" s="32"/>
      <c r="K110" s="32"/>
      <c r="L110" s="32"/>
      <c r="M110" s="25"/>
    </row>
    <row r="111" spans="1:13" ht="19.5" customHeight="1">
      <c r="A111" s="23"/>
      <c r="B111" s="23"/>
      <c r="C111" s="24"/>
      <c r="D111" s="34" t="s">
        <v>14</v>
      </c>
      <c r="E111" s="32">
        <f>SUM(I111,M111)</f>
        <v>30000</v>
      </c>
      <c r="F111" s="48"/>
      <c r="G111" s="48"/>
      <c r="H111" s="48"/>
      <c r="I111" s="32">
        <f>SUM(I108,I109)-I110</f>
        <v>30000</v>
      </c>
      <c r="J111" s="32"/>
      <c r="K111" s="32">
        <f>SUM(K108,K109)-K110</f>
        <v>30000</v>
      </c>
      <c r="L111" s="32"/>
      <c r="M111" s="25"/>
    </row>
    <row r="112" spans="1:13" ht="19.5" customHeight="1">
      <c r="A112" s="6"/>
      <c r="B112" s="29" t="s">
        <v>78</v>
      </c>
      <c r="C112" s="105" t="s">
        <v>79</v>
      </c>
      <c r="D112" s="34" t="s">
        <v>8</v>
      </c>
      <c r="E112" s="32">
        <f>SUM(I112,M112)</f>
        <v>1647600</v>
      </c>
      <c r="F112" s="48">
        <v>1647000</v>
      </c>
      <c r="G112" s="48"/>
      <c r="H112" s="48"/>
      <c r="I112" s="32">
        <f>SUM(K112,J112)</f>
        <v>1647600</v>
      </c>
      <c r="J112" s="32">
        <v>1329852</v>
      </c>
      <c r="K112" s="32">
        <v>317748</v>
      </c>
      <c r="L112" s="32"/>
      <c r="M112" s="25"/>
    </row>
    <row r="113" spans="1:13" ht="19.5" customHeight="1">
      <c r="A113" s="23"/>
      <c r="B113" s="23"/>
      <c r="C113" s="106"/>
      <c r="D113" s="34" t="s">
        <v>9</v>
      </c>
      <c r="E113" s="32"/>
      <c r="F113" s="48"/>
      <c r="G113" s="48"/>
      <c r="H113" s="48"/>
      <c r="I113" s="32"/>
      <c r="J113" s="32"/>
      <c r="K113" s="32"/>
      <c r="L113" s="32"/>
      <c r="M113" s="25"/>
    </row>
    <row r="114" spans="1:13" ht="19.5" customHeight="1">
      <c r="A114" s="23"/>
      <c r="B114" s="23"/>
      <c r="C114" s="24"/>
      <c r="D114" s="34" t="s">
        <v>13</v>
      </c>
      <c r="E114" s="32"/>
      <c r="F114" s="48"/>
      <c r="G114" s="48"/>
      <c r="H114" s="48"/>
      <c r="I114" s="32"/>
      <c r="J114" s="32"/>
      <c r="K114" s="32"/>
      <c r="L114" s="32"/>
      <c r="M114" s="25"/>
    </row>
    <row r="115" spans="1:13" ht="19.5" customHeight="1">
      <c r="A115" s="27"/>
      <c r="B115" s="27"/>
      <c r="C115" s="28"/>
      <c r="D115" s="22" t="s">
        <v>14</v>
      </c>
      <c r="E115" s="25">
        <f>SUM(E112,E113)-E114</f>
        <v>1647600</v>
      </c>
      <c r="F115" s="47">
        <f>SUM(F112,F113)-F114</f>
        <v>1647000</v>
      </c>
      <c r="G115" s="47"/>
      <c r="H115" s="47"/>
      <c r="I115" s="25">
        <f>SUM(I112,I113)-I114</f>
        <v>1647600</v>
      </c>
      <c r="J115" s="25">
        <f>SUM(J112,J113)-J114</f>
        <v>1329852</v>
      </c>
      <c r="K115" s="25">
        <f>SUM(K112,K113)-K114</f>
        <v>317748</v>
      </c>
      <c r="L115" s="25"/>
      <c r="M115" s="25"/>
    </row>
    <row r="116" spans="1:13" ht="19.5" customHeight="1">
      <c r="A116" s="6"/>
      <c r="B116" s="29" t="s">
        <v>80</v>
      </c>
      <c r="C116" s="13" t="s">
        <v>16</v>
      </c>
      <c r="D116" s="34" t="s">
        <v>8</v>
      </c>
      <c r="E116" s="32">
        <f>SUM(I116,M116)</f>
        <v>900</v>
      </c>
      <c r="F116" s="48"/>
      <c r="G116" s="48"/>
      <c r="H116" s="48"/>
      <c r="I116" s="32">
        <f>SUM(J116,K116,L116)</f>
        <v>900</v>
      </c>
      <c r="J116" s="32"/>
      <c r="K116" s="32">
        <v>900</v>
      </c>
      <c r="L116" s="32"/>
      <c r="M116" s="25"/>
    </row>
    <row r="117" spans="1:13" ht="19.5" customHeight="1">
      <c r="A117" s="23"/>
      <c r="B117" s="23"/>
      <c r="C117" s="24"/>
      <c r="D117" s="34" t="s">
        <v>9</v>
      </c>
      <c r="E117" s="32"/>
      <c r="F117" s="48"/>
      <c r="G117" s="48"/>
      <c r="H117" s="48"/>
      <c r="I117" s="32"/>
      <c r="J117" s="32"/>
      <c r="K117" s="32"/>
      <c r="L117" s="32"/>
      <c r="M117" s="25"/>
    </row>
    <row r="118" spans="1:13" ht="19.5" customHeight="1">
      <c r="A118" s="23"/>
      <c r="B118" s="23"/>
      <c r="C118" s="24"/>
      <c r="D118" s="34" t="s">
        <v>13</v>
      </c>
      <c r="E118" s="32"/>
      <c r="F118" s="48"/>
      <c r="G118" s="48"/>
      <c r="H118" s="48"/>
      <c r="I118" s="32"/>
      <c r="J118" s="32"/>
      <c r="K118" s="32"/>
      <c r="L118" s="32"/>
      <c r="M118" s="25"/>
    </row>
    <row r="119" spans="1:13" ht="19.5" customHeight="1">
      <c r="A119" s="23"/>
      <c r="B119" s="23"/>
      <c r="C119" s="24"/>
      <c r="D119" s="34" t="s">
        <v>14</v>
      </c>
      <c r="E119" s="32">
        <f>SUM(I119,M119)</f>
        <v>900</v>
      </c>
      <c r="F119" s="47"/>
      <c r="G119" s="47"/>
      <c r="H119" s="47"/>
      <c r="I119" s="32">
        <f>SUM(I116,I117)-I118</f>
        <v>900</v>
      </c>
      <c r="J119" s="32"/>
      <c r="K119" s="32">
        <f>SUM(K116,K117)-K118</f>
        <v>900</v>
      </c>
      <c r="L119" s="32"/>
      <c r="M119" s="25"/>
    </row>
    <row r="120" spans="1:13" ht="19.5" customHeight="1">
      <c r="A120" s="8" t="s">
        <v>81</v>
      </c>
      <c r="B120" s="29"/>
      <c r="C120" s="11" t="s">
        <v>82</v>
      </c>
      <c r="D120" s="33" t="s">
        <v>8</v>
      </c>
      <c r="E120" s="17">
        <f>SUM(E124)</f>
        <v>458107</v>
      </c>
      <c r="F120" s="17"/>
      <c r="G120" s="17"/>
      <c r="H120" s="17"/>
      <c r="I120" s="17">
        <f>SUM(I124)</f>
        <v>458107</v>
      </c>
      <c r="J120" s="17"/>
      <c r="K120" s="17">
        <f>SUM(K124)</f>
        <v>458107</v>
      </c>
      <c r="L120" s="17"/>
      <c r="M120" s="17"/>
    </row>
    <row r="121" spans="1:13" ht="19.5" customHeight="1">
      <c r="A121" s="23"/>
      <c r="B121" s="23"/>
      <c r="C121" s="24"/>
      <c r="D121" s="34" t="s">
        <v>9</v>
      </c>
      <c r="E121" s="17"/>
      <c r="F121" s="17"/>
      <c r="G121" s="17"/>
      <c r="H121" s="17"/>
      <c r="I121" s="17"/>
      <c r="J121" s="17"/>
      <c r="K121" s="17"/>
      <c r="L121" s="17"/>
      <c r="M121" s="16"/>
    </row>
    <row r="122" spans="1:13" ht="19.5" customHeight="1">
      <c r="A122" s="23"/>
      <c r="B122" s="23"/>
      <c r="C122" s="24"/>
      <c r="D122" s="34" t="s">
        <v>13</v>
      </c>
      <c r="E122" s="17"/>
      <c r="F122" s="17"/>
      <c r="G122" s="17"/>
      <c r="H122" s="17"/>
      <c r="I122" s="17"/>
      <c r="J122" s="17"/>
      <c r="K122" s="17"/>
      <c r="L122" s="17"/>
      <c r="M122" s="16"/>
    </row>
    <row r="123" spans="1:13" ht="19.5" customHeight="1">
      <c r="A123" s="23"/>
      <c r="B123" s="23"/>
      <c r="C123" s="24"/>
      <c r="D123" s="34" t="s">
        <v>14</v>
      </c>
      <c r="E123" s="17">
        <f>SUM(E127)</f>
        <v>458107</v>
      </c>
      <c r="F123" s="17"/>
      <c r="G123" s="17"/>
      <c r="H123" s="17"/>
      <c r="I123" s="17">
        <f>SUM(I127)</f>
        <v>458107</v>
      </c>
      <c r="J123" s="17"/>
      <c r="K123" s="17">
        <f>SUM(K127)</f>
        <v>458107</v>
      </c>
      <c r="L123" s="17"/>
      <c r="M123" s="16"/>
    </row>
    <row r="124" spans="1:13" ht="19.5" customHeight="1">
      <c r="A124" s="6"/>
      <c r="B124" s="29" t="s">
        <v>83</v>
      </c>
      <c r="C124" s="105" t="s">
        <v>150</v>
      </c>
      <c r="D124" s="34" t="s">
        <v>8</v>
      </c>
      <c r="E124" s="32">
        <f>SUM(I124,M124)</f>
        <v>458107</v>
      </c>
      <c r="F124" s="48"/>
      <c r="G124" s="48"/>
      <c r="H124" s="48"/>
      <c r="I124" s="32">
        <f>SUM(K124,J124)</f>
        <v>458107</v>
      </c>
      <c r="J124" s="32"/>
      <c r="K124" s="32">
        <v>458107</v>
      </c>
      <c r="L124" s="32"/>
      <c r="M124" s="25"/>
    </row>
    <row r="125" spans="1:13" ht="19.5" customHeight="1">
      <c r="A125" s="23"/>
      <c r="B125" s="23"/>
      <c r="C125" s="106"/>
      <c r="D125" s="34" t="s">
        <v>9</v>
      </c>
      <c r="E125" s="32"/>
      <c r="F125" s="48"/>
      <c r="G125" s="48"/>
      <c r="H125" s="48"/>
      <c r="I125" s="32"/>
      <c r="J125" s="32"/>
      <c r="K125" s="32"/>
      <c r="L125" s="32"/>
      <c r="M125" s="25"/>
    </row>
    <row r="126" spans="1:13" ht="19.5" customHeight="1">
      <c r="A126" s="23"/>
      <c r="B126" s="23"/>
      <c r="C126" s="106"/>
      <c r="D126" s="34" t="s">
        <v>13</v>
      </c>
      <c r="E126" s="32"/>
      <c r="F126" s="48"/>
      <c r="G126" s="48"/>
      <c r="H126" s="48"/>
      <c r="I126" s="32"/>
      <c r="J126" s="32"/>
      <c r="K126" s="32"/>
      <c r="L126" s="32"/>
      <c r="M126" s="25"/>
    </row>
    <row r="127" spans="1:13" ht="19.5" customHeight="1">
      <c r="A127" s="23"/>
      <c r="B127" s="23"/>
      <c r="C127" s="24"/>
      <c r="D127" s="34" t="s">
        <v>14</v>
      </c>
      <c r="E127" s="32">
        <f>SUM(E124,E125)-E126</f>
        <v>458107</v>
      </c>
      <c r="F127" s="48"/>
      <c r="G127" s="48"/>
      <c r="H127" s="48"/>
      <c r="I127" s="32">
        <f>SUM(I124,I125)-I126</f>
        <v>458107</v>
      </c>
      <c r="J127" s="32"/>
      <c r="K127" s="32">
        <f>SUM(K124,K125)-K126</f>
        <v>458107</v>
      </c>
      <c r="L127" s="32"/>
      <c r="M127" s="25"/>
    </row>
    <row r="128" spans="1:13" ht="19.5" customHeight="1">
      <c r="A128" s="6" t="s">
        <v>84</v>
      </c>
      <c r="B128" s="29"/>
      <c r="C128" s="15" t="s">
        <v>85</v>
      </c>
      <c r="D128" s="34" t="s">
        <v>8</v>
      </c>
      <c r="E128" s="17">
        <f>SUM(E132)</f>
        <v>93449</v>
      </c>
      <c r="F128" s="17"/>
      <c r="G128" s="17"/>
      <c r="H128" s="17"/>
      <c r="I128" s="17">
        <f>SUM(I132)</f>
        <v>93449</v>
      </c>
      <c r="J128" s="17"/>
      <c r="K128" s="17">
        <f>SUM(K132)</f>
        <v>93449</v>
      </c>
      <c r="L128" s="32"/>
      <c r="M128" s="25"/>
    </row>
    <row r="129" spans="1:13" ht="19.5" customHeight="1">
      <c r="A129" s="23"/>
      <c r="B129" s="23"/>
      <c r="C129" s="24"/>
      <c r="D129" s="34" t="s">
        <v>9</v>
      </c>
      <c r="E129" s="17"/>
      <c r="F129" s="17"/>
      <c r="G129" s="17"/>
      <c r="H129" s="17"/>
      <c r="I129" s="17"/>
      <c r="J129" s="17"/>
      <c r="K129" s="17"/>
      <c r="L129" s="32"/>
      <c r="M129" s="25"/>
    </row>
    <row r="130" spans="1:13" ht="19.5" customHeight="1">
      <c r="A130" s="23"/>
      <c r="B130" s="23"/>
      <c r="C130" s="24"/>
      <c r="D130" s="34" t="s">
        <v>13</v>
      </c>
      <c r="E130" s="17"/>
      <c r="F130" s="17"/>
      <c r="G130" s="17"/>
      <c r="H130" s="17"/>
      <c r="I130" s="17"/>
      <c r="J130" s="17"/>
      <c r="K130" s="17"/>
      <c r="L130" s="32"/>
      <c r="M130" s="25"/>
    </row>
    <row r="131" spans="1:13" ht="19.5" customHeight="1">
      <c r="A131" s="23"/>
      <c r="B131" s="23"/>
      <c r="C131" s="24"/>
      <c r="D131" s="34" t="s">
        <v>14</v>
      </c>
      <c r="E131" s="17">
        <f>SUM(E135)</f>
        <v>93449</v>
      </c>
      <c r="F131" s="17"/>
      <c r="G131" s="17"/>
      <c r="H131" s="17"/>
      <c r="I131" s="17">
        <f>SUM(I135)</f>
        <v>93449</v>
      </c>
      <c r="J131" s="17"/>
      <c r="K131" s="17">
        <f>SUM(K135)</f>
        <v>93449</v>
      </c>
      <c r="L131" s="32"/>
      <c r="M131" s="25"/>
    </row>
    <row r="132" spans="1:13" ht="19.5" customHeight="1">
      <c r="A132" s="6"/>
      <c r="B132" s="29" t="s">
        <v>86</v>
      </c>
      <c r="C132" s="14" t="s">
        <v>87</v>
      </c>
      <c r="D132" s="34" t="s">
        <v>8</v>
      </c>
      <c r="E132" s="32">
        <f>SUM(M132,I132)</f>
        <v>93449</v>
      </c>
      <c r="F132" s="48"/>
      <c r="G132" s="48"/>
      <c r="H132" s="48"/>
      <c r="I132" s="32">
        <f>SUM(K132,J132)</f>
        <v>93449</v>
      </c>
      <c r="J132" s="32"/>
      <c r="K132" s="32">
        <v>93449</v>
      </c>
      <c r="L132" s="32"/>
      <c r="M132" s="25"/>
    </row>
    <row r="133" spans="1:13" ht="19.5" customHeight="1">
      <c r="A133" s="23"/>
      <c r="B133" s="23"/>
      <c r="C133" s="24"/>
      <c r="D133" s="34" t="s">
        <v>9</v>
      </c>
      <c r="E133" s="32"/>
      <c r="F133" s="48"/>
      <c r="G133" s="48"/>
      <c r="H133" s="48"/>
      <c r="I133" s="32"/>
      <c r="J133" s="32"/>
      <c r="K133" s="32"/>
      <c r="L133" s="32"/>
      <c r="M133" s="25"/>
    </row>
    <row r="134" spans="1:13" ht="19.5" customHeight="1">
      <c r="A134" s="23"/>
      <c r="B134" s="23"/>
      <c r="C134" s="24"/>
      <c r="D134" s="34" t="s">
        <v>13</v>
      </c>
      <c r="E134" s="32"/>
      <c r="F134" s="48"/>
      <c r="G134" s="48"/>
      <c r="H134" s="48"/>
      <c r="I134" s="32"/>
      <c r="J134" s="32"/>
      <c r="K134" s="32"/>
      <c r="L134" s="32"/>
      <c r="M134" s="25"/>
    </row>
    <row r="135" spans="1:13" ht="19.5" customHeight="1">
      <c r="A135" s="27"/>
      <c r="B135" s="27"/>
      <c r="C135" s="28"/>
      <c r="D135" s="22" t="s">
        <v>14</v>
      </c>
      <c r="E135" s="25">
        <f>SUM(M135,I135)</f>
        <v>93449</v>
      </c>
      <c r="F135" s="47"/>
      <c r="G135" s="47"/>
      <c r="H135" s="47"/>
      <c r="I135" s="25">
        <f>SUM(I132,I133)-I134</f>
        <v>93449</v>
      </c>
      <c r="J135" s="25"/>
      <c r="K135" s="25">
        <f>SUM(K132,K133)-K134</f>
        <v>93449</v>
      </c>
      <c r="L135" s="25"/>
      <c r="M135" s="25"/>
    </row>
    <row r="136" spans="1:13" ht="19.5" customHeight="1">
      <c r="A136" s="6" t="s">
        <v>88</v>
      </c>
      <c r="B136" s="29"/>
      <c r="C136" s="15" t="s">
        <v>15</v>
      </c>
      <c r="D136" s="34" t="s">
        <v>8</v>
      </c>
      <c r="E136" s="17">
        <f>SUM(E140,E144,E148,E152,E156,E160)</f>
        <v>12383455</v>
      </c>
      <c r="F136" s="17"/>
      <c r="G136" s="17"/>
      <c r="H136" s="39"/>
      <c r="I136" s="17">
        <f>SUM(I140,I144,I148,I152,I156,I160)</f>
        <v>12383455</v>
      </c>
      <c r="J136" s="17">
        <f>SUM(J140,J144,J148,J152,J156,J160)</f>
        <v>10263196</v>
      </c>
      <c r="K136" s="17">
        <f>SUM(K140,K144,K148,K152,K156,K160)</f>
        <v>1556909</v>
      </c>
      <c r="L136" s="17">
        <f>SUM(L140,L144,L148,L152,L156,L160)</f>
        <v>563350</v>
      </c>
      <c r="M136" s="17"/>
    </row>
    <row r="137" spans="1:13" ht="19.5" customHeight="1">
      <c r="A137" s="23"/>
      <c r="B137" s="23"/>
      <c r="C137" s="24"/>
      <c r="D137" s="34" t="s">
        <v>9</v>
      </c>
      <c r="E137" s="17">
        <f>SUM(E141,E145,E149,E153,E157,E161)</f>
        <v>126930</v>
      </c>
      <c r="F137" s="17"/>
      <c r="G137" s="17"/>
      <c r="H137" s="17"/>
      <c r="I137" s="17">
        <f>SUM(I141,I145,I149,I153,I157,I161)</f>
        <v>6930</v>
      </c>
      <c r="J137" s="17"/>
      <c r="K137" s="17">
        <f>SUM(K141,K145,K149,K153,K157,K161)</f>
        <v>3400</v>
      </c>
      <c r="L137" s="17">
        <f>SUM(L141,L145,L149,L153,L157,L161)</f>
        <v>3530</v>
      </c>
      <c r="M137" s="17">
        <f>SUM(M141,M145,M149,M153,M157,M161)</f>
        <v>120000</v>
      </c>
    </row>
    <row r="138" spans="1:13" ht="19.5" customHeight="1">
      <c r="A138" s="23"/>
      <c r="B138" s="23"/>
      <c r="C138" s="24"/>
      <c r="D138" s="34" t="s">
        <v>13</v>
      </c>
      <c r="E138" s="17"/>
      <c r="F138" s="17"/>
      <c r="G138" s="17"/>
      <c r="H138" s="17"/>
      <c r="I138" s="17"/>
      <c r="J138" s="17"/>
      <c r="K138" s="17"/>
      <c r="L138" s="17"/>
      <c r="M138" s="16"/>
    </row>
    <row r="139" spans="1:13" ht="19.5" customHeight="1">
      <c r="A139" s="23"/>
      <c r="B139" s="23"/>
      <c r="C139" s="24"/>
      <c r="D139" s="34" t="s">
        <v>14</v>
      </c>
      <c r="E139" s="17">
        <f>SUM(E143,E147,E151,E155,E159,E163)</f>
        <v>12510385</v>
      </c>
      <c r="F139" s="17"/>
      <c r="G139" s="17"/>
      <c r="H139" s="17"/>
      <c r="I139" s="17">
        <f>SUM(I143,I147,I151,I155,I159,I163)</f>
        <v>12390385</v>
      </c>
      <c r="J139" s="17">
        <f>SUM(J143,J147,J151,J155,J159,J163)</f>
        <v>10263196</v>
      </c>
      <c r="K139" s="17">
        <f>SUM(K143,K147,K151,K155,K159,K163)</f>
        <v>1560309</v>
      </c>
      <c r="L139" s="17">
        <f>SUM(L143,L147,L151,L155,L159,L163)</f>
        <v>566880</v>
      </c>
      <c r="M139" s="17">
        <f>SUM(M143,M147,M151,M155,M159,M163)</f>
        <v>120000</v>
      </c>
    </row>
    <row r="140" spans="1:13" ht="19.5" customHeight="1">
      <c r="A140" s="6"/>
      <c r="B140" s="29" t="s">
        <v>89</v>
      </c>
      <c r="C140" s="14" t="s">
        <v>90</v>
      </c>
      <c r="D140" s="34" t="s">
        <v>8</v>
      </c>
      <c r="E140" s="32">
        <f>SUM(I140,M140)</f>
        <v>161594</v>
      </c>
      <c r="F140" s="48"/>
      <c r="G140" s="48"/>
      <c r="H140" s="48"/>
      <c r="I140" s="32">
        <f aca="true" t="shared" si="1" ref="I140:I163">SUM(J140,K140,L140)</f>
        <v>161594</v>
      </c>
      <c r="J140" s="32">
        <v>146304</v>
      </c>
      <c r="K140" s="32">
        <v>15290</v>
      </c>
      <c r="L140" s="32"/>
      <c r="M140" s="25"/>
    </row>
    <row r="141" spans="1:13" ht="19.5" customHeight="1">
      <c r="A141" s="23"/>
      <c r="B141" s="23"/>
      <c r="C141" s="24"/>
      <c r="D141" s="34" t="s">
        <v>9</v>
      </c>
      <c r="E141" s="32"/>
      <c r="F141" s="48"/>
      <c r="G141" s="48"/>
      <c r="H141" s="48"/>
      <c r="I141" s="32"/>
      <c r="J141" s="32"/>
      <c r="K141" s="32"/>
      <c r="L141" s="32"/>
      <c r="M141" s="25"/>
    </row>
    <row r="142" spans="1:13" ht="19.5" customHeight="1">
      <c r="A142" s="23"/>
      <c r="B142" s="23"/>
      <c r="C142" s="24"/>
      <c r="D142" s="34" t="s">
        <v>13</v>
      </c>
      <c r="E142" s="32"/>
      <c r="F142" s="48"/>
      <c r="G142" s="48"/>
      <c r="H142" s="48"/>
      <c r="I142" s="32"/>
      <c r="J142" s="32"/>
      <c r="K142" s="32"/>
      <c r="L142" s="32"/>
      <c r="M142" s="25"/>
    </row>
    <row r="143" spans="1:13" ht="19.5" customHeight="1">
      <c r="A143" s="23"/>
      <c r="B143" s="23"/>
      <c r="C143" s="24"/>
      <c r="D143" s="34" t="s">
        <v>14</v>
      </c>
      <c r="E143" s="32">
        <f>SUM(I143,M143)</f>
        <v>161594</v>
      </c>
      <c r="F143" s="48"/>
      <c r="G143" s="48"/>
      <c r="H143" s="48"/>
      <c r="I143" s="32">
        <f t="shared" si="1"/>
        <v>161594</v>
      </c>
      <c r="J143" s="32">
        <f>SUM(J140,J141)-J142</f>
        <v>146304</v>
      </c>
      <c r="K143" s="32">
        <f>SUM(K140,K141)-K142</f>
        <v>15290</v>
      </c>
      <c r="L143" s="32"/>
      <c r="M143" s="25"/>
    </row>
    <row r="144" spans="1:13" ht="19.5" customHeight="1">
      <c r="A144" s="6"/>
      <c r="B144" s="29" t="s">
        <v>91</v>
      </c>
      <c r="C144" s="14" t="s">
        <v>92</v>
      </c>
      <c r="D144" s="34" t="s">
        <v>8</v>
      </c>
      <c r="E144" s="32">
        <f>SUM(I144,M144)</f>
        <v>357545</v>
      </c>
      <c r="F144" s="48"/>
      <c r="G144" s="48"/>
      <c r="H144" s="48"/>
      <c r="I144" s="32">
        <f t="shared" si="1"/>
        <v>357545</v>
      </c>
      <c r="J144" s="32">
        <v>322932</v>
      </c>
      <c r="K144" s="32">
        <v>34613</v>
      </c>
      <c r="L144" s="32"/>
      <c r="M144" s="25"/>
    </row>
    <row r="145" spans="1:13" ht="19.5" customHeight="1">
      <c r="A145" s="23"/>
      <c r="B145" s="23"/>
      <c r="C145" s="24"/>
      <c r="D145" s="34" t="s">
        <v>9</v>
      </c>
      <c r="E145" s="32"/>
      <c r="F145" s="48"/>
      <c r="G145" s="48"/>
      <c r="H145" s="48"/>
      <c r="I145" s="32"/>
      <c r="J145" s="32"/>
      <c r="K145" s="32"/>
      <c r="L145" s="32"/>
      <c r="M145" s="25"/>
    </row>
    <row r="146" spans="1:13" ht="19.5" customHeight="1">
      <c r="A146" s="23"/>
      <c r="B146" s="23"/>
      <c r="C146" s="24"/>
      <c r="D146" s="34" t="s">
        <v>13</v>
      </c>
      <c r="E146" s="32"/>
      <c r="F146" s="48"/>
      <c r="G146" s="48"/>
      <c r="H146" s="48"/>
      <c r="I146" s="32"/>
      <c r="J146" s="32"/>
      <c r="K146" s="32"/>
      <c r="L146" s="32"/>
      <c r="M146" s="25"/>
    </row>
    <row r="147" spans="1:13" ht="19.5" customHeight="1">
      <c r="A147" s="23"/>
      <c r="B147" s="23"/>
      <c r="C147" s="24"/>
      <c r="D147" s="34" t="s">
        <v>14</v>
      </c>
      <c r="E147" s="32">
        <f>SUM(I147,M147)</f>
        <v>357545</v>
      </c>
      <c r="F147" s="48"/>
      <c r="G147" s="48"/>
      <c r="H147" s="48"/>
      <c r="I147" s="32">
        <f t="shared" si="1"/>
        <v>357545</v>
      </c>
      <c r="J147" s="32">
        <f>SUM(J144,J145)-J146</f>
        <v>322932</v>
      </c>
      <c r="K147" s="32">
        <f>SUM(K144,K145)-K146</f>
        <v>34613</v>
      </c>
      <c r="L147" s="32"/>
      <c r="M147" s="25"/>
    </row>
    <row r="148" spans="1:13" ht="19.5" customHeight="1">
      <c r="A148" s="6"/>
      <c r="B148" s="29" t="s">
        <v>95</v>
      </c>
      <c r="C148" s="14" t="s">
        <v>96</v>
      </c>
      <c r="D148" s="34" t="s">
        <v>8</v>
      </c>
      <c r="E148" s="32">
        <f>SUM(I148,M148)</f>
        <v>1164155</v>
      </c>
      <c r="F148" s="48"/>
      <c r="G148" s="48"/>
      <c r="H148" s="48"/>
      <c r="I148" s="32">
        <f t="shared" si="1"/>
        <v>1164155</v>
      </c>
      <c r="J148" s="32">
        <v>1055033</v>
      </c>
      <c r="K148" s="32">
        <v>109122</v>
      </c>
      <c r="L148" s="32"/>
      <c r="M148" s="25"/>
    </row>
    <row r="149" spans="1:13" ht="19.5" customHeight="1">
      <c r="A149" s="23"/>
      <c r="B149" s="23"/>
      <c r="C149" s="24"/>
      <c r="D149" s="34" t="s">
        <v>9</v>
      </c>
      <c r="E149" s="32"/>
      <c r="F149" s="48"/>
      <c r="G149" s="48"/>
      <c r="H149" s="48"/>
      <c r="I149" s="32"/>
      <c r="J149" s="32"/>
      <c r="K149" s="32"/>
      <c r="L149" s="32"/>
      <c r="M149" s="25"/>
    </row>
    <row r="150" spans="1:13" ht="19.5" customHeight="1">
      <c r="A150" s="23"/>
      <c r="B150" s="23"/>
      <c r="C150" s="24"/>
      <c r="D150" s="34" t="s">
        <v>13</v>
      </c>
      <c r="E150" s="32"/>
      <c r="F150" s="48"/>
      <c r="G150" s="48"/>
      <c r="H150" s="48"/>
      <c r="I150" s="32"/>
      <c r="J150" s="32"/>
      <c r="K150" s="32"/>
      <c r="L150" s="32"/>
      <c r="M150" s="25"/>
    </row>
    <row r="151" spans="1:13" ht="19.5" customHeight="1">
      <c r="A151" s="27"/>
      <c r="B151" s="27"/>
      <c r="C151" s="28"/>
      <c r="D151" s="22" t="s">
        <v>14</v>
      </c>
      <c r="E151" s="25">
        <f aca="true" t="shared" si="2" ref="E151:E156">SUM(I151,M151)</f>
        <v>1164155</v>
      </c>
      <c r="F151" s="47"/>
      <c r="G151" s="47"/>
      <c r="H151" s="47"/>
      <c r="I151" s="25">
        <f t="shared" si="1"/>
        <v>1164155</v>
      </c>
      <c r="J151" s="25">
        <f>SUM(J148,J149)-J150</f>
        <v>1055033</v>
      </c>
      <c r="K151" s="25">
        <f>SUM(K148,K149)-K150</f>
        <v>109122</v>
      </c>
      <c r="L151" s="25"/>
      <c r="M151" s="25"/>
    </row>
    <row r="152" spans="1:13" ht="19.5" customHeight="1">
      <c r="A152" s="6"/>
      <c r="B152" s="29" t="s">
        <v>97</v>
      </c>
      <c r="C152" s="14" t="s">
        <v>98</v>
      </c>
      <c r="D152" s="34" t="s">
        <v>8</v>
      </c>
      <c r="E152" s="32">
        <f t="shared" si="2"/>
        <v>10564071</v>
      </c>
      <c r="F152" s="48"/>
      <c r="G152" s="48"/>
      <c r="H152" s="48"/>
      <c r="I152" s="32">
        <f t="shared" si="1"/>
        <v>10564071</v>
      </c>
      <c r="J152" s="32">
        <v>8738927</v>
      </c>
      <c r="K152" s="32">
        <v>1261794</v>
      </c>
      <c r="L152" s="32">
        <v>563350</v>
      </c>
      <c r="M152" s="25"/>
    </row>
    <row r="153" spans="1:13" ht="19.5" customHeight="1">
      <c r="A153" s="23"/>
      <c r="B153" s="23"/>
      <c r="C153" s="24"/>
      <c r="D153" s="34" t="s">
        <v>9</v>
      </c>
      <c r="E153" s="32">
        <f t="shared" si="2"/>
        <v>126930</v>
      </c>
      <c r="F153" s="48"/>
      <c r="G153" s="48"/>
      <c r="H153" s="48"/>
      <c r="I153" s="32">
        <f t="shared" si="1"/>
        <v>6930</v>
      </c>
      <c r="J153" s="32"/>
      <c r="K153" s="32">
        <v>3400</v>
      </c>
      <c r="L153" s="32">
        <v>3530</v>
      </c>
      <c r="M153" s="25">
        <v>120000</v>
      </c>
    </row>
    <row r="154" spans="1:13" ht="19.5" customHeight="1">
      <c r="A154" s="23"/>
      <c r="B154" s="23"/>
      <c r="C154" s="24"/>
      <c r="D154" s="34" t="s">
        <v>13</v>
      </c>
      <c r="E154" s="32"/>
      <c r="F154" s="48"/>
      <c r="G154" s="48"/>
      <c r="H154" s="48"/>
      <c r="I154" s="32"/>
      <c r="J154" s="32"/>
      <c r="K154" s="32"/>
      <c r="L154" s="32"/>
      <c r="M154" s="25"/>
    </row>
    <row r="155" spans="1:13" ht="19.5" customHeight="1">
      <c r="A155" s="23"/>
      <c r="B155" s="23"/>
      <c r="C155" s="24"/>
      <c r="D155" s="34" t="s">
        <v>14</v>
      </c>
      <c r="E155" s="32">
        <f t="shared" si="2"/>
        <v>10691001</v>
      </c>
      <c r="F155" s="48"/>
      <c r="G155" s="48"/>
      <c r="H155" s="48"/>
      <c r="I155" s="32">
        <f t="shared" si="1"/>
        <v>10571001</v>
      </c>
      <c r="J155" s="32">
        <f>SUM(J152,J153)-J154</f>
        <v>8738927</v>
      </c>
      <c r="K155" s="32">
        <f>SUM(K152,K153)-K154</f>
        <v>1265194</v>
      </c>
      <c r="L155" s="32">
        <f>SUM(L152,L153)-L154</f>
        <v>566880</v>
      </c>
      <c r="M155" s="25">
        <f>SUM(M152:M153)-M154</f>
        <v>120000</v>
      </c>
    </row>
    <row r="156" spans="1:13" ht="19.5" customHeight="1">
      <c r="A156" s="6"/>
      <c r="B156" s="29" t="s">
        <v>99</v>
      </c>
      <c r="C156" s="105" t="s">
        <v>100</v>
      </c>
      <c r="D156" s="34" t="s">
        <v>8</v>
      </c>
      <c r="E156" s="32">
        <f t="shared" si="2"/>
        <v>66753</v>
      </c>
      <c r="F156" s="48"/>
      <c r="G156" s="48"/>
      <c r="H156" s="48"/>
      <c r="I156" s="32">
        <f t="shared" si="1"/>
        <v>66753</v>
      </c>
      <c r="J156" s="32"/>
      <c r="K156" s="32">
        <v>66753</v>
      </c>
      <c r="L156" s="32"/>
      <c r="M156" s="25"/>
    </row>
    <row r="157" spans="1:13" ht="19.5" customHeight="1">
      <c r="A157" s="23"/>
      <c r="B157" s="23"/>
      <c r="C157" s="106"/>
      <c r="D157" s="34" t="s">
        <v>9</v>
      </c>
      <c r="E157" s="32"/>
      <c r="F157" s="48"/>
      <c r="G157" s="48"/>
      <c r="H157" s="48"/>
      <c r="I157" s="32"/>
      <c r="J157" s="32"/>
      <c r="K157" s="32"/>
      <c r="L157" s="32"/>
      <c r="M157" s="25"/>
    </row>
    <row r="158" spans="1:13" ht="19.5" customHeight="1">
      <c r="A158" s="23"/>
      <c r="B158" s="23"/>
      <c r="C158" s="24"/>
      <c r="D158" s="34" t="s">
        <v>13</v>
      </c>
      <c r="E158" s="32"/>
      <c r="F158" s="48"/>
      <c r="G158" s="48"/>
      <c r="H158" s="48"/>
      <c r="I158" s="32"/>
      <c r="J158" s="32"/>
      <c r="K158" s="32"/>
      <c r="L158" s="32"/>
      <c r="M158" s="25"/>
    </row>
    <row r="159" spans="1:13" ht="19.5" customHeight="1">
      <c r="A159" s="23"/>
      <c r="B159" s="23"/>
      <c r="C159" s="24"/>
      <c r="D159" s="34" t="s">
        <v>14</v>
      </c>
      <c r="E159" s="32">
        <f>SUM(I159,M159)</f>
        <v>66753</v>
      </c>
      <c r="F159" s="48"/>
      <c r="G159" s="48"/>
      <c r="H159" s="48"/>
      <c r="I159" s="32">
        <f t="shared" si="1"/>
        <v>66753</v>
      </c>
      <c r="J159" s="32"/>
      <c r="K159" s="32">
        <f>SUM(K156,K157)-K158</f>
        <v>66753</v>
      </c>
      <c r="L159" s="32"/>
      <c r="M159" s="25"/>
    </row>
    <row r="160" spans="1:13" ht="19.5" customHeight="1">
      <c r="A160" s="6"/>
      <c r="B160" s="29" t="s">
        <v>101</v>
      </c>
      <c r="C160" s="14" t="s">
        <v>16</v>
      </c>
      <c r="D160" s="34" t="s">
        <v>8</v>
      </c>
      <c r="E160" s="32">
        <f>SUM(I160,M160)</f>
        <v>69337</v>
      </c>
      <c r="F160" s="48"/>
      <c r="G160" s="48"/>
      <c r="H160" s="48"/>
      <c r="I160" s="32">
        <f t="shared" si="1"/>
        <v>69337</v>
      </c>
      <c r="J160" s="32"/>
      <c r="K160" s="32">
        <v>69337</v>
      </c>
      <c r="L160" s="32"/>
      <c r="M160" s="25"/>
    </row>
    <row r="161" spans="1:13" ht="19.5" customHeight="1">
      <c r="A161" s="23"/>
      <c r="B161" s="23"/>
      <c r="C161" s="24"/>
      <c r="D161" s="34" t="s">
        <v>9</v>
      </c>
      <c r="E161" s="32"/>
      <c r="F161" s="48"/>
      <c r="G161" s="48"/>
      <c r="H161" s="48"/>
      <c r="I161" s="32"/>
      <c r="J161" s="32"/>
      <c r="K161" s="32"/>
      <c r="L161" s="32"/>
      <c r="M161" s="25"/>
    </row>
    <row r="162" spans="1:13" ht="19.5" customHeight="1">
      <c r="A162" s="23"/>
      <c r="B162" s="23"/>
      <c r="C162" s="24"/>
      <c r="D162" s="34" t="s">
        <v>13</v>
      </c>
      <c r="E162" s="32"/>
      <c r="F162" s="48"/>
      <c r="G162" s="48"/>
      <c r="H162" s="48"/>
      <c r="I162" s="32"/>
      <c r="J162" s="32"/>
      <c r="K162" s="32"/>
      <c r="L162" s="32"/>
      <c r="M162" s="25"/>
    </row>
    <row r="163" spans="1:13" ht="19.5" customHeight="1">
      <c r="A163" s="27"/>
      <c r="B163" s="27"/>
      <c r="C163" s="28"/>
      <c r="D163" s="22" t="s">
        <v>14</v>
      </c>
      <c r="E163" s="25">
        <f>SUM(I163,M163)</f>
        <v>69337</v>
      </c>
      <c r="F163" s="47"/>
      <c r="G163" s="47"/>
      <c r="H163" s="47"/>
      <c r="I163" s="25">
        <f t="shared" si="1"/>
        <v>69337</v>
      </c>
      <c r="J163" s="25"/>
      <c r="K163" s="25">
        <f>SUM(K160,K161)-K162</f>
        <v>69337</v>
      </c>
      <c r="L163" s="25"/>
      <c r="M163" s="25"/>
    </row>
    <row r="164" spans="1:13" ht="19.5" customHeight="1">
      <c r="A164" s="6" t="s">
        <v>102</v>
      </c>
      <c r="B164" s="29"/>
      <c r="C164" s="15" t="s">
        <v>17</v>
      </c>
      <c r="D164" s="34" t="s">
        <v>8</v>
      </c>
      <c r="E164" s="17">
        <f>SUM(E168)</f>
        <v>735355</v>
      </c>
      <c r="F164" s="17">
        <f>SUM(F168)</f>
        <v>735355</v>
      </c>
      <c r="G164" s="17"/>
      <c r="H164" s="17"/>
      <c r="I164" s="17">
        <f>SUM(I168)</f>
        <v>735355</v>
      </c>
      <c r="J164" s="17"/>
      <c r="K164" s="17">
        <f>SUM(K168)</f>
        <v>735355</v>
      </c>
      <c r="L164" s="17"/>
      <c r="M164" s="17"/>
    </row>
    <row r="165" spans="1:13" ht="19.5" customHeight="1">
      <c r="A165" s="23"/>
      <c r="B165" s="23"/>
      <c r="C165" s="24"/>
      <c r="D165" s="34" t="s">
        <v>9</v>
      </c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ht="19.5" customHeight="1">
      <c r="A166" s="23"/>
      <c r="B166" s="23"/>
      <c r="C166" s="24"/>
      <c r="D166" s="34" t="s">
        <v>13</v>
      </c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19.5" customHeight="1">
      <c r="A167" s="23"/>
      <c r="B167" s="23"/>
      <c r="C167" s="24"/>
      <c r="D167" s="34" t="s">
        <v>14</v>
      </c>
      <c r="E167" s="17">
        <f>SUM(E171)</f>
        <v>735355</v>
      </c>
      <c r="F167" s="17">
        <f>SUM(F171)</f>
        <v>735355</v>
      </c>
      <c r="G167" s="17"/>
      <c r="H167" s="17"/>
      <c r="I167" s="17">
        <f>SUM(I171)</f>
        <v>735355</v>
      </c>
      <c r="J167" s="17"/>
      <c r="K167" s="17">
        <f>SUM(K171)</f>
        <v>735355</v>
      </c>
      <c r="L167" s="17"/>
      <c r="M167" s="17"/>
    </row>
    <row r="168" spans="1:13" ht="19.5" customHeight="1">
      <c r="A168" s="6"/>
      <c r="B168" s="29" t="s">
        <v>103</v>
      </c>
      <c r="C168" s="118" t="s">
        <v>104</v>
      </c>
      <c r="D168" s="34" t="s">
        <v>8</v>
      </c>
      <c r="E168" s="32">
        <f>SUM(I168)</f>
        <v>735355</v>
      </c>
      <c r="F168" s="48">
        <v>735355</v>
      </c>
      <c r="G168" s="48"/>
      <c r="H168" s="48"/>
      <c r="I168" s="32">
        <f>SUM(K168,J168)</f>
        <v>735355</v>
      </c>
      <c r="J168" s="32"/>
      <c r="K168" s="32">
        <v>735355</v>
      </c>
      <c r="L168" s="32"/>
      <c r="M168" s="25"/>
    </row>
    <row r="169" spans="1:13" ht="19.5" customHeight="1">
      <c r="A169" s="23"/>
      <c r="B169" s="23"/>
      <c r="C169" s="119"/>
      <c r="D169" s="34" t="s">
        <v>9</v>
      </c>
      <c r="E169" s="32"/>
      <c r="F169" s="48"/>
      <c r="G169" s="48"/>
      <c r="H169" s="48"/>
      <c r="I169" s="32"/>
      <c r="J169" s="32"/>
      <c r="K169" s="32"/>
      <c r="L169" s="32"/>
      <c r="M169" s="25"/>
    </row>
    <row r="170" spans="1:13" ht="19.5" customHeight="1">
      <c r="A170" s="23"/>
      <c r="B170" s="23"/>
      <c r="C170" s="119"/>
      <c r="D170" s="34" t="s">
        <v>13</v>
      </c>
      <c r="E170" s="32"/>
      <c r="F170" s="48"/>
      <c r="G170" s="48"/>
      <c r="H170" s="48"/>
      <c r="I170" s="32"/>
      <c r="J170" s="32"/>
      <c r="K170" s="32"/>
      <c r="L170" s="32"/>
      <c r="M170" s="25"/>
    </row>
    <row r="171" spans="1:13" ht="19.5" customHeight="1">
      <c r="A171" s="27"/>
      <c r="B171" s="27"/>
      <c r="C171" s="120"/>
      <c r="D171" s="22" t="s">
        <v>14</v>
      </c>
      <c r="E171" s="25">
        <f>SUM(E168,E169)-E170</f>
        <v>735355</v>
      </c>
      <c r="F171" s="47">
        <f>SUM(F168,F169)-F170</f>
        <v>735355</v>
      </c>
      <c r="G171" s="47"/>
      <c r="H171" s="47"/>
      <c r="I171" s="25">
        <f>SUM(I168,I169)-I170</f>
        <v>735355</v>
      </c>
      <c r="J171" s="25"/>
      <c r="K171" s="25">
        <f>SUM(K168,K169)-K170</f>
        <v>735355</v>
      </c>
      <c r="L171" s="25"/>
      <c r="M171" s="25"/>
    </row>
    <row r="172" spans="1:13" ht="19.5" customHeight="1">
      <c r="A172" s="6" t="s">
        <v>105</v>
      </c>
      <c r="B172" s="29"/>
      <c r="C172" s="15" t="s">
        <v>106</v>
      </c>
      <c r="D172" s="34" t="s">
        <v>8</v>
      </c>
      <c r="E172" s="17">
        <f>SUM(E176,E180,E184,E188,E192,E196,E200,E204,E208)</f>
        <v>3073424</v>
      </c>
      <c r="F172" s="17">
        <f>SUM(F176,F180,F184,F188,F192,F196,F200,F204,F208)</f>
        <v>889400</v>
      </c>
      <c r="G172" s="17"/>
      <c r="H172" s="17"/>
      <c r="I172" s="17">
        <f>SUM(I176,I180,I184,I188,I192,I196,I200,I204,I208)</f>
        <v>3073424</v>
      </c>
      <c r="J172" s="17">
        <f>SUM(J176,J180,J184,J188,J192,J196,J200,J204,J208)</f>
        <v>1608762</v>
      </c>
      <c r="K172" s="17">
        <f>SUM(K176,K180,K184,K188,K192,K196,K200,K204,K208)</f>
        <v>1464662</v>
      </c>
      <c r="L172" s="17"/>
      <c r="M172" s="17"/>
    </row>
    <row r="173" spans="1:13" ht="19.5" customHeight="1">
      <c r="A173" s="23"/>
      <c r="B173" s="23"/>
      <c r="C173" s="24"/>
      <c r="D173" s="34" t="s">
        <v>9</v>
      </c>
      <c r="E173" s="17"/>
      <c r="F173" s="17"/>
      <c r="G173" s="17"/>
      <c r="H173" s="17"/>
      <c r="I173" s="17"/>
      <c r="J173" s="17"/>
      <c r="K173" s="17"/>
      <c r="L173" s="17"/>
      <c r="M173" s="16"/>
    </row>
    <row r="174" spans="1:13" ht="19.5" customHeight="1">
      <c r="A174" s="23"/>
      <c r="B174" s="23"/>
      <c r="C174" s="24"/>
      <c r="D174" s="34" t="s">
        <v>13</v>
      </c>
      <c r="E174" s="17"/>
      <c r="F174" s="17"/>
      <c r="G174" s="17"/>
      <c r="H174" s="17"/>
      <c r="I174" s="17"/>
      <c r="J174" s="17"/>
      <c r="K174" s="17"/>
      <c r="L174" s="17"/>
      <c r="M174" s="16"/>
    </row>
    <row r="175" spans="1:13" ht="19.5" customHeight="1">
      <c r="A175" s="23"/>
      <c r="B175" s="23"/>
      <c r="C175" s="24"/>
      <c r="D175" s="34" t="s">
        <v>14</v>
      </c>
      <c r="E175" s="17">
        <f>SUM(E179,E183,E187,E191,E195,E199,E203,E207,E211)</f>
        <v>3073424</v>
      </c>
      <c r="F175" s="17">
        <f>SUM(F179,F183,F187,F191,F195,F199,F203,F207,F211)</f>
        <v>889400</v>
      </c>
      <c r="G175" s="17"/>
      <c r="H175" s="17"/>
      <c r="I175" s="17">
        <f>SUM(I179,I183,I187,I191,I195,I199,I203,I207,I211)</f>
        <v>3073424</v>
      </c>
      <c r="J175" s="17">
        <f>SUM(J179,J183,J187,J191,J195,J199,J203,J207,J211)</f>
        <v>1608762</v>
      </c>
      <c r="K175" s="17">
        <f>SUM(K179,K183,K187,K191,K195,K199,K203,K207,K211)</f>
        <v>1464662</v>
      </c>
      <c r="L175" s="17"/>
      <c r="M175" s="16"/>
    </row>
    <row r="176" spans="1:13" ht="19.5" customHeight="1">
      <c r="A176" s="6"/>
      <c r="B176" s="29" t="s">
        <v>107</v>
      </c>
      <c r="C176" s="105" t="s">
        <v>151</v>
      </c>
      <c r="D176" s="34" t="s">
        <v>8</v>
      </c>
      <c r="E176" s="32">
        <f>SUM(M176,I176)</f>
        <v>1025608</v>
      </c>
      <c r="F176" s="48"/>
      <c r="G176" s="48"/>
      <c r="H176" s="48"/>
      <c r="I176" s="32">
        <f>SUM(J176:L176)</f>
        <v>1025608</v>
      </c>
      <c r="J176" s="32">
        <v>614056</v>
      </c>
      <c r="K176" s="32">
        <v>411552</v>
      </c>
      <c r="L176" s="32"/>
      <c r="M176" s="25"/>
    </row>
    <row r="177" spans="1:13" ht="19.5" customHeight="1">
      <c r="A177" s="23"/>
      <c r="B177" s="23"/>
      <c r="C177" s="106"/>
      <c r="D177" s="34" t="s">
        <v>9</v>
      </c>
      <c r="E177" s="32"/>
      <c r="F177" s="48"/>
      <c r="G177" s="48"/>
      <c r="H177" s="48"/>
      <c r="I177" s="32"/>
      <c r="J177" s="32"/>
      <c r="K177" s="32"/>
      <c r="L177" s="32"/>
      <c r="M177" s="25"/>
    </row>
    <row r="178" spans="1:13" ht="19.5" customHeight="1">
      <c r="A178" s="23"/>
      <c r="B178" s="23"/>
      <c r="C178" s="24"/>
      <c r="D178" s="34" t="s">
        <v>13</v>
      </c>
      <c r="E178" s="32"/>
      <c r="F178" s="48"/>
      <c r="G178" s="48"/>
      <c r="H178" s="48"/>
      <c r="I178" s="32"/>
      <c r="J178" s="32"/>
      <c r="K178" s="32"/>
      <c r="L178" s="32"/>
      <c r="M178" s="25"/>
    </row>
    <row r="179" spans="1:13" ht="19.5" customHeight="1">
      <c r="A179" s="23"/>
      <c r="B179" s="23"/>
      <c r="C179" s="24"/>
      <c r="D179" s="34" t="s">
        <v>14</v>
      </c>
      <c r="E179" s="32">
        <f>SUM(E176,E177)-E178</f>
        <v>1025608</v>
      </c>
      <c r="F179" s="48"/>
      <c r="G179" s="48"/>
      <c r="H179" s="48"/>
      <c r="I179" s="32">
        <f>SUM(I176,I177)-I178</f>
        <v>1025608</v>
      </c>
      <c r="J179" s="32">
        <f>SUM(J176,J177)-J178</f>
        <v>614056</v>
      </c>
      <c r="K179" s="32">
        <f>SUM(K176,K177)-K178</f>
        <v>411552</v>
      </c>
      <c r="L179" s="32"/>
      <c r="M179" s="32"/>
    </row>
    <row r="180" spans="1:13" ht="19.5" customHeight="1">
      <c r="A180" s="6"/>
      <c r="B180" s="29" t="s">
        <v>108</v>
      </c>
      <c r="C180" s="14" t="s">
        <v>109</v>
      </c>
      <c r="D180" s="34" t="s">
        <v>8</v>
      </c>
      <c r="E180" s="32">
        <f>SUM(M180,I180)</f>
        <v>852800</v>
      </c>
      <c r="F180" s="48"/>
      <c r="G180" s="48"/>
      <c r="H180" s="48"/>
      <c r="I180" s="32">
        <f>SUM(J180:L180)</f>
        <v>852800</v>
      </c>
      <c r="J180" s="32"/>
      <c r="K180" s="32">
        <v>852800</v>
      </c>
      <c r="L180" s="32"/>
      <c r="M180" s="25"/>
    </row>
    <row r="181" spans="1:13" ht="19.5" customHeight="1">
      <c r="A181" s="23"/>
      <c r="B181" s="23"/>
      <c r="C181" s="24"/>
      <c r="D181" s="34" t="s">
        <v>9</v>
      </c>
      <c r="E181" s="32"/>
      <c r="F181" s="48"/>
      <c r="G181" s="48"/>
      <c r="H181" s="48"/>
      <c r="I181" s="32"/>
      <c r="J181" s="32"/>
      <c r="K181" s="32"/>
      <c r="L181" s="32"/>
      <c r="M181" s="25"/>
    </row>
    <row r="182" spans="1:13" ht="19.5" customHeight="1">
      <c r="A182" s="23"/>
      <c r="B182" s="23"/>
      <c r="C182" s="24"/>
      <c r="D182" s="34" t="s">
        <v>13</v>
      </c>
      <c r="E182" s="32"/>
      <c r="F182" s="48"/>
      <c r="G182" s="48"/>
      <c r="H182" s="48"/>
      <c r="I182" s="32"/>
      <c r="J182" s="32"/>
      <c r="K182" s="32"/>
      <c r="L182" s="32"/>
      <c r="M182" s="25"/>
    </row>
    <row r="183" spans="1:13" ht="19.5" customHeight="1">
      <c r="A183" s="23"/>
      <c r="B183" s="23"/>
      <c r="C183" s="24"/>
      <c r="D183" s="34" t="s">
        <v>14</v>
      </c>
      <c r="E183" s="32">
        <f>SUM(E180,E181)-E182</f>
        <v>852800</v>
      </c>
      <c r="F183" s="47"/>
      <c r="G183" s="47"/>
      <c r="H183" s="47"/>
      <c r="I183" s="32">
        <f>SUM(I180,I181)-I182</f>
        <v>852800</v>
      </c>
      <c r="J183" s="32"/>
      <c r="K183" s="32">
        <f>SUM(K180,K181)-K182</f>
        <v>852800</v>
      </c>
      <c r="L183" s="32"/>
      <c r="M183" s="32"/>
    </row>
    <row r="184" spans="1:13" ht="19.5" customHeight="1">
      <c r="A184" s="6"/>
      <c r="B184" s="29" t="s">
        <v>110</v>
      </c>
      <c r="C184" s="105" t="s">
        <v>111</v>
      </c>
      <c r="D184" s="34" t="s">
        <v>8</v>
      </c>
      <c r="E184" s="32">
        <f>SUM(M184,I184)</f>
        <v>17000</v>
      </c>
      <c r="F184" s="48">
        <v>17000</v>
      </c>
      <c r="G184" s="48"/>
      <c r="H184" s="48"/>
      <c r="I184" s="32">
        <f>SUM(J184:L184)</f>
        <v>17000</v>
      </c>
      <c r="J184" s="32"/>
      <c r="K184" s="32">
        <v>17000</v>
      </c>
      <c r="L184" s="32"/>
      <c r="M184" s="25"/>
    </row>
    <row r="185" spans="1:13" ht="19.5" customHeight="1">
      <c r="A185" s="23"/>
      <c r="B185" s="23"/>
      <c r="C185" s="106"/>
      <c r="D185" s="34" t="s">
        <v>9</v>
      </c>
      <c r="E185" s="32"/>
      <c r="F185" s="48"/>
      <c r="G185" s="48"/>
      <c r="H185" s="48"/>
      <c r="I185" s="32"/>
      <c r="J185" s="32"/>
      <c r="K185" s="32"/>
      <c r="L185" s="32"/>
      <c r="M185" s="25"/>
    </row>
    <row r="186" spans="1:13" ht="19.5" customHeight="1">
      <c r="A186" s="23"/>
      <c r="B186" s="23"/>
      <c r="C186" s="24"/>
      <c r="D186" s="34" t="s">
        <v>13</v>
      </c>
      <c r="E186" s="32"/>
      <c r="F186" s="48"/>
      <c r="G186" s="48"/>
      <c r="H186" s="48"/>
      <c r="I186" s="32"/>
      <c r="J186" s="32"/>
      <c r="K186" s="32"/>
      <c r="L186" s="32"/>
      <c r="M186" s="25"/>
    </row>
    <row r="187" spans="1:13" ht="19.5" customHeight="1">
      <c r="A187" s="23"/>
      <c r="B187" s="23"/>
      <c r="C187" s="24"/>
      <c r="D187" s="34" t="s">
        <v>14</v>
      </c>
      <c r="E187" s="32">
        <f>SUM(E184,E185)-E186</f>
        <v>17000</v>
      </c>
      <c r="F187" s="48">
        <f>SUM(F184,F185)-F186</f>
        <v>17000</v>
      </c>
      <c r="G187" s="48"/>
      <c r="H187" s="48"/>
      <c r="I187" s="32">
        <f>SUM(I184,I185)-I186</f>
        <v>17000</v>
      </c>
      <c r="J187" s="32"/>
      <c r="K187" s="32">
        <f>SUM(K184,K185)-K186</f>
        <v>17000</v>
      </c>
      <c r="L187" s="32"/>
      <c r="M187" s="32"/>
    </row>
    <row r="188" spans="1:13" ht="19.5" customHeight="1">
      <c r="A188" s="6"/>
      <c r="B188" s="29" t="s">
        <v>112</v>
      </c>
      <c r="C188" s="105" t="s">
        <v>115</v>
      </c>
      <c r="D188" s="34" t="s">
        <v>8</v>
      </c>
      <c r="E188" s="32">
        <f>SUM(M188,I188)</f>
        <v>198500</v>
      </c>
      <c r="F188" s="48">
        <v>88500</v>
      </c>
      <c r="G188" s="48"/>
      <c r="H188" s="48"/>
      <c r="I188" s="32">
        <f>SUM(J188:L188)</f>
        <v>198500</v>
      </c>
      <c r="J188" s="32">
        <v>170251</v>
      </c>
      <c r="K188" s="32">
        <v>28249</v>
      </c>
      <c r="L188" s="32"/>
      <c r="M188" s="25"/>
    </row>
    <row r="189" spans="1:13" ht="19.5" customHeight="1">
      <c r="A189" s="23"/>
      <c r="B189" s="23"/>
      <c r="C189" s="106"/>
      <c r="D189" s="34" t="s">
        <v>9</v>
      </c>
      <c r="E189" s="32"/>
      <c r="F189" s="48"/>
      <c r="G189" s="48"/>
      <c r="H189" s="48"/>
      <c r="I189" s="32"/>
      <c r="J189" s="32"/>
      <c r="K189" s="32"/>
      <c r="L189" s="32"/>
      <c r="M189" s="25"/>
    </row>
    <row r="190" spans="1:13" ht="19.5" customHeight="1">
      <c r="A190" s="23"/>
      <c r="B190" s="23"/>
      <c r="C190" s="24"/>
      <c r="D190" s="34" t="s">
        <v>13</v>
      </c>
      <c r="E190" s="32"/>
      <c r="F190" s="48"/>
      <c r="G190" s="48"/>
      <c r="H190" s="48"/>
      <c r="I190" s="32"/>
      <c r="J190" s="32"/>
      <c r="K190" s="32"/>
      <c r="L190" s="32"/>
      <c r="M190" s="25"/>
    </row>
    <row r="191" spans="1:13" ht="19.5" customHeight="1">
      <c r="A191" s="23"/>
      <c r="B191" s="23"/>
      <c r="C191" s="24"/>
      <c r="D191" s="34" t="s">
        <v>14</v>
      </c>
      <c r="E191" s="32">
        <f>SUM(E188,E189)-E190</f>
        <v>198500</v>
      </c>
      <c r="F191" s="48">
        <f>SUM(F188,F189)-F190</f>
        <v>88500</v>
      </c>
      <c r="G191" s="48"/>
      <c r="H191" s="48"/>
      <c r="I191" s="32">
        <f>SUM(I188,I189)-I190</f>
        <v>198500</v>
      </c>
      <c r="J191" s="32">
        <f>SUM(J188,J189)-J190</f>
        <v>170251</v>
      </c>
      <c r="K191" s="32">
        <f>SUM(K188,K189)-K190</f>
        <v>28249</v>
      </c>
      <c r="L191" s="32"/>
      <c r="M191" s="32"/>
    </row>
    <row r="192" spans="1:13" ht="19.5" customHeight="1">
      <c r="A192" s="6"/>
      <c r="B192" s="29" t="s">
        <v>113</v>
      </c>
      <c r="C192" s="105" t="s">
        <v>114</v>
      </c>
      <c r="D192" s="34" t="s">
        <v>8</v>
      </c>
      <c r="E192" s="32">
        <f>SUM(M192,I192)</f>
        <v>110500</v>
      </c>
      <c r="F192" s="48">
        <v>73500</v>
      </c>
      <c r="G192" s="48"/>
      <c r="H192" s="48"/>
      <c r="I192" s="32">
        <f>SUM(J192:L192)</f>
        <v>110500</v>
      </c>
      <c r="J192" s="32">
        <v>46315</v>
      </c>
      <c r="K192" s="32">
        <v>64185</v>
      </c>
      <c r="L192" s="32"/>
      <c r="M192" s="25"/>
    </row>
    <row r="193" spans="1:13" ht="19.5" customHeight="1">
      <c r="A193" s="23"/>
      <c r="B193" s="23"/>
      <c r="C193" s="106"/>
      <c r="D193" s="34" t="s">
        <v>9</v>
      </c>
      <c r="E193" s="32"/>
      <c r="F193" s="48"/>
      <c r="G193" s="48"/>
      <c r="H193" s="48"/>
      <c r="I193" s="32"/>
      <c r="J193" s="32"/>
      <c r="K193" s="32"/>
      <c r="L193" s="32"/>
      <c r="M193" s="25"/>
    </row>
    <row r="194" spans="1:13" ht="19.5" customHeight="1">
      <c r="A194" s="23"/>
      <c r="B194" s="23"/>
      <c r="C194" s="24"/>
      <c r="D194" s="34" t="s">
        <v>13</v>
      </c>
      <c r="E194" s="32"/>
      <c r="F194" s="48"/>
      <c r="G194" s="48"/>
      <c r="H194" s="48"/>
      <c r="I194" s="32"/>
      <c r="J194" s="32"/>
      <c r="K194" s="32"/>
      <c r="L194" s="32"/>
      <c r="M194" s="25"/>
    </row>
    <row r="195" spans="1:13" ht="19.5" customHeight="1">
      <c r="A195" s="27"/>
      <c r="B195" s="27"/>
      <c r="C195" s="28"/>
      <c r="D195" s="22" t="s">
        <v>14</v>
      </c>
      <c r="E195" s="25">
        <f>SUM(E192,E193)-E194</f>
        <v>110500</v>
      </c>
      <c r="F195" s="48">
        <f>SUM(F192,F193)-F194</f>
        <v>73500</v>
      </c>
      <c r="G195" s="48"/>
      <c r="H195" s="48"/>
      <c r="I195" s="25">
        <f>SUM(I192,I193)-I194</f>
        <v>110500</v>
      </c>
      <c r="J195" s="25">
        <f>SUM(J192,J193)-J194</f>
        <v>46315</v>
      </c>
      <c r="K195" s="25">
        <f>SUM(K192,K193)-K194</f>
        <v>64185</v>
      </c>
      <c r="L195" s="25"/>
      <c r="M195" s="25"/>
    </row>
    <row r="196" spans="1:13" ht="19.5" customHeight="1">
      <c r="A196" s="6"/>
      <c r="B196" s="29" t="s">
        <v>144</v>
      </c>
      <c r="C196" s="105" t="s">
        <v>145</v>
      </c>
      <c r="D196" s="34" t="s">
        <v>8</v>
      </c>
      <c r="E196" s="32">
        <f>SUM(M196,I196)</f>
        <v>10500</v>
      </c>
      <c r="F196" s="48"/>
      <c r="G196" s="48"/>
      <c r="H196" s="48"/>
      <c r="I196" s="32">
        <f>SUM(J196:L196)</f>
        <v>10500</v>
      </c>
      <c r="J196" s="32">
        <v>10113</v>
      </c>
      <c r="K196" s="32">
        <v>387</v>
      </c>
      <c r="L196" s="32"/>
      <c r="M196" s="25"/>
    </row>
    <row r="197" spans="1:13" ht="19.5" customHeight="1">
      <c r="A197" s="23"/>
      <c r="B197" s="23"/>
      <c r="C197" s="106"/>
      <c r="D197" s="34" t="s">
        <v>9</v>
      </c>
      <c r="E197" s="32"/>
      <c r="F197" s="48"/>
      <c r="G197" s="48"/>
      <c r="H197" s="48"/>
      <c r="I197" s="32"/>
      <c r="J197" s="32"/>
      <c r="K197" s="32"/>
      <c r="L197" s="32"/>
      <c r="M197" s="25"/>
    </row>
    <row r="198" spans="1:13" ht="19.5" customHeight="1">
      <c r="A198" s="23"/>
      <c r="B198" s="23"/>
      <c r="C198" s="24"/>
      <c r="D198" s="34" t="s">
        <v>13</v>
      </c>
      <c r="E198" s="32"/>
      <c r="F198" s="48"/>
      <c r="G198" s="48"/>
      <c r="H198" s="48"/>
      <c r="I198" s="32"/>
      <c r="J198" s="32"/>
      <c r="K198" s="32"/>
      <c r="L198" s="32"/>
      <c r="M198" s="25"/>
    </row>
    <row r="199" spans="1:13" ht="19.5" customHeight="1">
      <c r="A199" s="23"/>
      <c r="B199" s="23"/>
      <c r="C199" s="24"/>
      <c r="D199" s="34" t="s">
        <v>14</v>
      </c>
      <c r="E199" s="32">
        <f>SUM(E196,E197)-E198</f>
        <v>10500</v>
      </c>
      <c r="F199" s="48"/>
      <c r="G199" s="48"/>
      <c r="H199" s="48"/>
      <c r="I199" s="32">
        <f>SUM(I196,I197)-I198</f>
        <v>10500</v>
      </c>
      <c r="J199" s="32">
        <f>SUM(J196,J197)-J198</f>
        <v>10113</v>
      </c>
      <c r="K199" s="32">
        <f>SUM(K196,K197)-K198</f>
        <v>387</v>
      </c>
      <c r="L199" s="32"/>
      <c r="M199" s="32"/>
    </row>
    <row r="200" spans="1:13" ht="19.5" customHeight="1">
      <c r="A200" s="6"/>
      <c r="B200" s="29" t="s">
        <v>116</v>
      </c>
      <c r="C200" s="14" t="s">
        <v>117</v>
      </c>
      <c r="D200" s="34" t="s">
        <v>8</v>
      </c>
      <c r="E200" s="32">
        <f>SUM(M200,I200)</f>
        <v>846100</v>
      </c>
      <c r="F200" s="48">
        <v>710400</v>
      </c>
      <c r="G200" s="48"/>
      <c r="H200" s="48"/>
      <c r="I200" s="32">
        <f>SUM(J200:L200)</f>
        <v>846100</v>
      </c>
      <c r="J200" s="32">
        <v>768027</v>
      </c>
      <c r="K200" s="32">
        <v>78073</v>
      </c>
      <c r="L200" s="32"/>
      <c r="M200" s="25"/>
    </row>
    <row r="201" spans="1:13" ht="19.5" customHeight="1">
      <c r="A201" s="23"/>
      <c r="B201" s="23"/>
      <c r="C201" s="24"/>
      <c r="D201" s="34" t="s">
        <v>9</v>
      </c>
      <c r="E201" s="32"/>
      <c r="F201" s="48"/>
      <c r="G201" s="48"/>
      <c r="H201" s="48"/>
      <c r="I201" s="32"/>
      <c r="J201" s="32"/>
      <c r="K201" s="32"/>
      <c r="L201" s="32"/>
      <c r="M201" s="25"/>
    </row>
    <row r="202" spans="1:13" ht="19.5" customHeight="1">
      <c r="A202" s="23"/>
      <c r="B202" s="23"/>
      <c r="C202" s="24"/>
      <c r="D202" s="34" t="s">
        <v>13</v>
      </c>
      <c r="E202" s="32"/>
      <c r="F202" s="48"/>
      <c r="G202" s="48"/>
      <c r="H202" s="48"/>
      <c r="I202" s="32"/>
      <c r="J202" s="32"/>
      <c r="K202" s="32"/>
      <c r="L202" s="32"/>
      <c r="M202" s="25"/>
    </row>
    <row r="203" spans="1:13" ht="19.5" customHeight="1">
      <c r="A203" s="23"/>
      <c r="B203" s="23"/>
      <c r="C203" s="24"/>
      <c r="D203" s="34" t="s">
        <v>14</v>
      </c>
      <c r="E203" s="32">
        <f>SUM(E200,E201)-E202</f>
        <v>846100</v>
      </c>
      <c r="F203" s="48">
        <f>SUM(F200,F201)-F202</f>
        <v>710400</v>
      </c>
      <c r="G203" s="48"/>
      <c r="H203" s="48"/>
      <c r="I203" s="32">
        <f>SUM(I200,I201)-I202</f>
        <v>846100</v>
      </c>
      <c r="J203" s="32">
        <f>SUM(J200,J201)-J202</f>
        <v>768027</v>
      </c>
      <c r="K203" s="32">
        <f>SUM(K200,K201)-K202</f>
        <v>78073</v>
      </c>
      <c r="L203" s="32"/>
      <c r="M203" s="32"/>
    </row>
    <row r="204" spans="1:13" ht="19.5" customHeight="1">
      <c r="A204" s="6"/>
      <c r="B204" s="29" t="s">
        <v>146</v>
      </c>
      <c r="C204" s="105" t="s">
        <v>100</v>
      </c>
      <c r="D204" s="34" t="s">
        <v>8</v>
      </c>
      <c r="E204" s="32">
        <f>SUM(M204,I204)</f>
        <v>3121</v>
      </c>
      <c r="F204" s="48"/>
      <c r="G204" s="48"/>
      <c r="H204" s="48"/>
      <c r="I204" s="32">
        <f>SUM(J204:L204)</f>
        <v>3121</v>
      </c>
      <c r="J204" s="32"/>
      <c r="K204" s="32">
        <v>3121</v>
      </c>
      <c r="L204" s="32"/>
      <c r="M204" s="25"/>
    </row>
    <row r="205" spans="1:13" ht="19.5" customHeight="1">
      <c r="A205" s="23"/>
      <c r="B205" s="23"/>
      <c r="C205" s="106"/>
      <c r="D205" s="34" t="s">
        <v>9</v>
      </c>
      <c r="E205" s="32"/>
      <c r="F205" s="48"/>
      <c r="G205" s="48"/>
      <c r="H205" s="48"/>
      <c r="I205" s="32"/>
      <c r="J205" s="32"/>
      <c r="K205" s="32"/>
      <c r="L205" s="32"/>
      <c r="M205" s="25"/>
    </row>
    <row r="206" spans="1:13" ht="19.5" customHeight="1">
      <c r="A206" s="23"/>
      <c r="B206" s="23"/>
      <c r="C206" s="24"/>
      <c r="D206" s="34" t="s">
        <v>13</v>
      </c>
      <c r="E206" s="32"/>
      <c r="F206" s="48"/>
      <c r="G206" s="48"/>
      <c r="H206" s="48"/>
      <c r="I206" s="32"/>
      <c r="J206" s="32"/>
      <c r="K206" s="32"/>
      <c r="L206" s="32"/>
      <c r="M206" s="25"/>
    </row>
    <row r="207" spans="1:13" ht="19.5" customHeight="1">
      <c r="A207" s="23"/>
      <c r="B207" s="23"/>
      <c r="C207" s="24"/>
      <c r="D207" s="34" t="s">
        <v>14</v>
      </c>
      <c r="E207" s="32">
        <f>SUM(E204,E205)-E206</f>
        <v>3121</v>
      </c>
      <c r="F207" s="48"/>
      <c r="G207" s="48"/>
      <c r="H207" s="48"/>
      <c r="I207" s="32">
        <f>SUM(I204,I205)-I206</f>
        <v>3121</v>
      </c>
      <c r="J207" s="32"/>
      <c r="K207" s="32">
        <f>SUM(K204,K205)-K206</f>
        <v>3121</v>
      </c>
      <c r="L207" s="32"/>
      <c r="M207" s="32"/>
    </row>
    <row r="208" spans="1:13" ht="19.5" customHeight="1">
      <c r="A208" s="6"/>
      <c r="B208" s="29" t="s">
        <v>118</v>
      </c>
      <c r="C208" s="14" t="s">
        <v>16</v>
      </c>
      <c r="D208" s="34" t="s">
        <v>8</v>
      </c>
      <c r="E208" s="32">
        <f>SUM(M208,I208)</f>
        <v>9295</v>
      </c>
      <c r="F208" s="48"/>
      <c r="G208" s="48"/>
      <c r="H208" s="48"/>
      <c r="I208" s="32">
        <f>SUM(J208:L208)</f>
        <v>9295</v>
      </c>
      <c r="J208" s="32"/>
      <c r="K208" s="32">
        <v>9295</v>
      </c>
      <c r="L208" s="32"/>
      <c r="M208" s="25"/>
    </row>
    <row r="209" spans="1:13" ht="19.5" customHeight="1">
      <c r="A209" s="23"/>
      <c r="B209" s="23"/>
      <c r="C209" s="24"/>
      <c r="D209" s="34" t="s">
        <v>9</v>
      </c>
      <c r="E209" s="32"/>
      <c r="F209" s="48"/>
      <c r="G209" s="48"/>
      <c r="H209" s="48"/>
      <c r="I209" s="32"/>
      <c r="J209" s="32"/>
      <c r="K209" s="32"/>
      <c r="L209" s="32"/>
      <c r="M209" s="25"/>
    </row>
    <row r="210" spans="1:13" ht="19.5" customHeight="1">
      <c r="A210" s="23"/>
      <c r="B210" s="23"/>
      <c r="C210" s="24"/>
      <c r="D210" s="34" t="s">
        <v>13</v>
      </c>
      <c r="E210" s="32"/>
      <c r="F210" s="48"/>
      <c r="G210" s="48"/>
      <c r="H210" s="48"/>
      <c r="I210" s="32"/>
      <c r="J210" s="32"/>
      <c r="K210" s="32"/>
      <c r="L210" s="32"/>
      <c r="M210" s="25"/>
    </row>
    <row r="211" spans="1:13" ht="19.5" customHeight="1">
      <c r="A211" s="27"/>
      <c r="B211" s="27"/>
      <c r="C211" s="28"/>
      <c r="D211" s="22" t="s">
        <v>14</v>
      </c>
      <c r="E211" s="25">
        <f>SUM(E208,E209)-E210</f>
        <v>9295</v>
      </c>
      <c r="F211" s="47"/>
      <c r="G211" s="47"/>
      <c r="H211" s="47"/>
      <c r="I211" s="25">
        <f>SUM(I208,I209)-I210</f>
        <v>9295</v>
      </c>
      <c r="J211" s="25"/>
      <c r="K211" s="25">
        <f>SUM(K208,K209)-K210</f>
        <v>9295</v>
      </c>
      <c r="L211" s="25"/>
      <c r="M211" s="25"/>
    </row>
    <row r="212" spans="1:13" ht="19.5" customHeight="1">
      <c r="A212" s="6" t="s">
        <v>119</v>
      </c>
      <c r="B212" s="29"/>
      <c r="C212" s="107" t="s">
        <v>120</v>
      </c>
      <c r="D212" s="34" t="s">
        <v>8</v>
      </c>
      <c r="E212" s="17">
        <f>SUM(E216,E220,E224,E228,E232,E236,E240,E244)</f>
        <v>2633031</v>
      </c>
      <c r="F212" s="17"/>
      <c r="G212" s="17"/>
      <c r="H212" s="17"/>
      <c r="I212" s="17">
        <f>SUM(I216,I220,I224,I228,I232,I236,I240,I244)</f>
        <v>2633031</v>
      </c>
      <c r="J212" s="17">
        <f>SUM(J216,J220,J224,J228,J232,J240,J244)</f>
        <v>1860449</v>
      </c>
      <c r="K212" s="17">
        <f>SUM(K216,K220,K224,K228,K232,K236,K240,K244)</f>
        <v>603582</v>
      </c>
      <c r="L212" s="17">
        <f>SUM(L216,L220,L224,L228,L232,L240,L244)</f>
        <v>169000</v>
      </c>
      <c r="M212" s="17"/>
    </row>
    <row r="213" spans="1:13" ht="19.5" customHeight="1">
      <c r="A213" s="23"/>
      <c r="B213" s="23"/>
      <c r="C213" s="108"/>
      <c r="D213" s="34" t="s">
        <v>9</v>
      </c>
      <c r="E213" s="17">
        <f>SUM(E217,E221,E225,E229,E233,E237,E241,E245)</f>
        <v>172300</v>
      </c>
      <c r="F213" s="17"/>
      <c r="G213" s="17"/>
      <c r="H213" s="17"/>
      <c r="I213" s="17">
        <f>SUM(I217,I221,I225,I229,I233,I237,I241,I245)</f>
        <v>160300</v>
      </c>
      <c r="J213" s="17"/>
      <c r="K213" s="17">
        <f>SUM(K217,K221,K225,K229,K233,K237,K241,K245)</f>
        <v>78900</v>
      </c>
      <c r="L213" s="17">
        <f>SUM(L217,L221,L225,L229,L233,L241,L245)</f>
        <v>81400</v>
      </c>
      <c r="M213" s="17">
        <f>SUM(M217,M221,M225,M229,M233,M241,M245)</f>
        <v>12000</v>
      </c>
    </row>
    <row r="214" spans="1:13" ht="19.5" customHeight="1">
      <c r="A214" s="23"/>
      <c r="B214" s="23"/>
      <c r="C214" s="24"/>
      <c r="D214" s="34" t="s">
        <v>13</v>
      </c>
      <c r="E214" s="17"/>
      <c r="F214" s="17"/>
      <c r="G214" s="17"/>
      <c r="H214" s="17"/>
      <c r="I214" s="17"/>
      <c r="J214" s="17"/>
      <c r="K214" s="17"/>
      <c r="L214" s="17"/>
      <c r="M214" s="17"/>
    </row>
    <row r="215" spans="1:13" ht="19.5" customHeight="1">
      <c r="A215" s="23"/>
      <c r="B215" s="23"/>
      <c r="C215" s="24"/>
      <c r="D215" s="34" t="s">
        <v>14</v>
      </c>
      <c r="E215" s="17">
        <f>SUM(E219,E223,E227,E231,E235,E239,E243,E247)</f>
        <v>2805331</v>
      </c>
      <c r="F215" s="17"/>
      <c r="G215" s="17"/>
      <c r="H215" s="17"/>
      <c r="I215" s="17">
        <f>SUM(I219,I223,I227,I231,I235,I239,I243,I247)</f>
        <v>2793331</v>
      </c>
      <c r="J215" s="17">
        <f>SUM(J219,J223,J227,J231,J235,J243,J247)</f>
        <v>1860449</v>
      </c>
      <c r="K215" s="17">
        <f>SUM(K219,K223,K227,K231,K235,K239,K243,K247)</f>
        <v>682482</v>
      </c>
      <c r="L215" s="17">
        <f>SUM(L219,L223,L227,L231,L235,L243,L247)</f>
        <v>250400</v>
      </c>
      <c r="M215" s="17">
        <f>SUM(M219,M223,M227,M231,M235,M243,M247)</f>
        <v>12000</v>
      </c>
    </row>
    <row r="216" spans="1:13" ht="19.5" customHeight="1">
      <c r="A216" s="6"/>
      <c r="B216" s="29" t="s">
        <v>121</v>
      </c>
      <c r="C216" s="105" t="s">
        <v>122</v>
      </c>
      <c r="D216" s="34" t="s">
        <v>8</v>
      </c>
      <c r="E216" s="32">
        <f>SUM(I216,M216)</f>
        <v>620611</v>
      </c>
      <c r="F216" s="48"/>
      <c r="G216" s="48"/>
      <c r="H216" s="48"/>
      <c r="I216" s="32">
        <f>SUM(K216,L216,J216)</f>
        <v>620611</v>
      </c>
      <c r="J216" s="32">
        <v>481604</v>
      </c>
      <c r="K216" s="32">
        <v>139007</v>
      </c>
      <c r="L216" s="32"/>
      <c r="M216" s="25"/>
    </row>
    <row r="217" spans="1:13" ht="19.5" customHeight="1">
      <c r="A217" s="23"/>
      <c r="B217" s="23"/>
      <c r="C217" s="106"/>
      <c r="D217" s="34" t="s">
        <v>9</v>
      </c>
      <c r="E217" s="32"/>
      <c r="F217" s="48"/>
      <c r="G217" s="48"/>
      <c r="H217" s="48"/>
      <c r="I217" s="32"/>
      <c r="J217" s="32"/>
      <c r="K217" s="32"/>
      <c r="L217" s="32"/>
      <c r="M217" s="25"/>
    </row>
    <row r="218" spans="1:13" ht="19.5" customHeight="1">
      <c r="A218" s="23"/>
      <c r="B218" s="23"/>
      <c r="C218" s="24"/>
      <c r="D218" s="34" t="s">
        <v>13</v>
      </c>
      <c r="E218" s="32"/>
      <c r="F218" s="48"/>
      <c r="G218" s="48"/>
      <c r="H218" s="48"/>
      <c r="I218" s="32"/>
      <c r="J218" s="32"/>
      <c r="K218" s="32"/>
      <c r="L218" s="32"/>
      <c r="M218" s="25"/>
    </row>
    <row r="219" spans="1:13" ht="19.5" customHeight="1">
      <c r="A219" s="23"/>
      <c r="B219" s="23"/>
      <c r="C219" s="24"/>
      <c r="D219" s="34" t="s">
        <v>14</v>
      </c>
      <c r="E219" s="32">
        <f>SUM(E216,E217)-E218</f>
        <v>620611</v>
      </c>
      <c r="F219" s="48"/>
      <c r="G219" s="48"/>
      <c r="H219" s="48"/>
      <c r="I219" s="32">
        <f>SUM(I216,I217)-I218</f>
        <v>620611</v>
      </c>
      <c r="J219" s="32">
        <f>SUM(J216,J217)-J218</f>
        <v>481604</v>
      </c>
      <c r="K219" s="32">
        <f>SUM(K216,K217)-K218</f>
        <v>139007</v>
      </c>
      <c r="L219" s="32"/>
      <c r="M219" s="25"/>
    </row>
    <row r="220" spans="1:13" ht="19.5" customHeight="1">
      <c r="A220" s="6"/>
      <c r="B220" s="29" t="s">
        <v>123</v>
      </c>
      <c r="C220" s="105" t="s">
        <v>124</v>
      </c>
      <c r="D220" s="34" t="s">
        <v>8</v>
      </c>
      <c r="E220" s="32">
        <f>SUM(I220,M220)</f>
        <v>521413</v>
      </c>
      <c r="F220" s="48"/>
      <c r="G220" s="48"/>
      <c r="H220" s="48"/>
      <c r="I220" s="32">
        <f>SUM(K220,L220,J220)</f>
        <v>521413</v>
      </c>
      <c r="J220" s="32">
        <v>458950</v>
      </c>
      <c r="K220" s="32">
        <v>50463</v>
      </c>
      <c r="L220" s="32">
        <v>12000</v>
      </c>
      <c r="M220" s="25"/>
    </row>
    <row r="221" spans="1:13" ht="19.5" customHeight="1">
      <c r="A221" s="23"/>
      <c r="B221" s="23"/>
      <c r="C221" s="106"/>
      <c r="D221" s="34" t="s">
        <v>9</v>
      </c>
      <c r="E221" s="32"/>
      <c r="F221" s="48"/>
      <c r="G221" s="48"/>
      <c r="H221" s="48"/>
      <c r="I221" s="32"/>
      <c r="J221" s="32"/>
      <c r="K221" s="32"/>
      <c r="L221" s="32"/>
      <c r="M221" s="25"/>
    </row>
    <row r="222" spans="1:13" ht="19.5" customHeight="1">
      <c r="A222" s="23"/>
      <c r="B222" s="23"/>
      <c r="C222" s="24"/>
      <c r="D222" s="34" t="s">
        <v>13</v>
      </c>
      <c r="E222" s="32"/>
      <c r="F222" s="48"/>
      <c r="G222" s="48"/>
      <c r="H222" s="48"/>
      <c r="I222" s="32"/>
      <c r="J222" s="32"/>
      <c r="K222" s="32"/>
      <c r="L222" s="32"/>
      <c r="M222" s="25"/>
    </row>
    <row r="223" spans="1:13" ht="19.5" customHeight="1">
      <c r="A223" s="23"/>
      <c r="B223" s="23"/>
      <c r="C223" s="24"/>
      <c r="D223" s="34" t="s">
        <v>14</v>
      </c>
      <c r="E223" s="32">
        <f>SUM(E220,E221)-E222</f>
        <v>521413</v>
      </c>
      <c r="F223" s="48"/>
      <c r="G223" s="48"/>
      <c r="H223" s="48"/>
      <c r="I223" s="32">
        <f>SUM(I220,I221)-I222</f>
        <v>521413</v>
      </c>
      <c r="J223" s="32">
        <f>SUM(J220,J221)-J222</f>
        <v>458950</v>
      </c>
      <c r="K223" s="32">
        <f>SUM(K220,K221)-K222</f>
        <v>50463</v>
      </c>
      <c r="L223" s="32">
        <f>SUM(L220,L221)-L222</f>
        <v>12000</v>
      </c>
      <c r="M223" s="25"/>
    </row>
    <row r="224" spans="1:13" ht="19.5" customHeight="1">
      <c r="A224" s="6"/>
      <c r="B224" s="29" t="s">
        <v>125</v>
      </c>
      <c r="C224" s="105" t="s">
        <v>126</v>
      </c>
      <c r="D224" s="34" t="s">
        <v>8</v>
      </c>
      <c r="E224" s="32">
        <f>SUM(I224,M224)</f>
        <v>262052</v>
      </c>
      <c r="F224" s="48"/>
      <c r="G224" s="48"/>
      <c r="H224" s="48"/>
      <c r="I224" s="32">
        <f>SUM(K224,L224,J224)</f>
        <v>262052</v>
      </c>
      <c r="J224" s="32">
        <v>226387</v>
      </c>
      <c r="K224" s="32">
        <v>35665</v>
      </c>
      <c r="L224" s="32"/>
      <c r="M224" s="25"/>
    </row>
    <row r="225" spans="1:13" ht="19.5" customHeight="1">
      <c r="A225" s="23"/>
      <c r="B225" s="23"/>
      <c r="C225" s="106"/>
      <c r="D225" s="34" t="s">
        <v>9</v>
      </c>
      <c r="E225" s="32"/>
      <c r="F225" s="48"/>
      <c r="G225" s="48"/>
      <c r="H225" s="48"/>
      <c r="I225" s="32"/>
      <c r="J225" s="32"/>
      <c r="K225" s="32"/>
      <c r="L225" s="32"/>
      <c r="M225" s="25"/>
    </row>
    <row r="226" spans="1:13" ht="19.5" customHeight="1">
      <c r="A226" s="23"/>
      <c r="B226" s="23"/>
      <c r="C226" s="24"/>
      <c r="D226" s="34" t="s">
        <v>13</v>
      </c>
      <c r="E226" s="32"/>
      <c r="F226" s="48"/>
      <c r="G226" s="48"/>
      <c r="H226" s="48"/>
      <c r="I226" s="32"/>
      <c r="J226" s="32"/>
      <c r="K226" s="32"/>
      <c r="L226" s="32"/>
      <c r="M226" s="25"/>
    </row>
    <row r="227" spans="1:13" ht="19.5" customHeight="1">
      <c r="A227" s="23"/>
      <c r="B227" s="23"/>
      <c r="C227" s="24"/>
      <c r="D227" s="34" t="s">
        <v>14</v>
      </c>
      <c r="E227" s="32">
        <f>SUM(E224,E225)-E226</f>
        <v>262052</v>
      </c>
      <c r="F227" s="48"/>
      <c r="G227" s="48"/>
      <c r="H227" s="48"/>
      <c r="I227" s="32">
        <f>SUM(I224,I225)-I226</f>
        <v>262052</v>
      </c>
      <c r="J227" s="32">
        <f>SUM(J224,J225)-J226</f>
        <v>226387</v>
      </c>
      <c r="K227" s="32">
        <f>SUM(K224,K225)-K226</f>
        <v>35665</v>
      </c>
      <c r="L227" s="32"/>
      <c r="M227" s="25"/>
    </row>
    <row r="228" spans="1:13" ht="19.5" customHeight="1">
      <c r="A228" s="6"/>
      <c r="B228" s="29" t="s">
        <v>127</v>
      </c>
      <c r="C228" s="14" t="s">
        <v>128</v>
      </c>
      <c r="D228" s="34" t="s">
        <v>8</v>
      </c>
      <c r="E228" s="32">
        <f>SUM(I228,M228)</f>
        <v>1213734</v>
      </c>
      <c r="F228" s="48"/>
      <c r="G228" s="48"/>
      <c r="H228" s="48"/>
      <c r="I228" s="32">
        <f>SUM(K228,L228,J228)</f>
        <v>1213734</v>
      </c>
      <c r="J228" s="32">
        <v>693508</v>
      </c>
      <c r="K228" s="32">
        <v>370226</v>
      </c>
      <c r="L228" s="32">
        <v>150000</v>
      </c>
      <c r="M228" s="25"/>
    </row>
    <row r="229" spans="1:13" ht="19.5" customHeight="1">
      <c r="A229" s="23"/>
      <c r="B229" s="23"/>
      <c r="C229" s="24"/>
      <c r="D229" s="34" t="s">
        <v>9</v>
      </c>
      <c r="E229" s="32">
        <f>SUM(I229,M229)</f>
        <v>98300</v>
      </c>
      <c r="F229" s="48"/>
      <c r="G229" s="48"/>
      <c r="H229" s="48"/>
      <c r="I229" s="32">
        <f>SUM(K229,L229,J229)</f>
        <v>86300</v>
      </c>
      <c r="J229" s="32"/>
      <c r="K229" s="32">
        <v>4900</v>
      </c>
      <c r="L229" s="32">
        <v>81400</v>
      </c>
      <c r="M229" s="25">
        <v>12000</v>
      </c>
    </row>
    <row r="230" spans="1:13" ht="19.5" customHeight="1">
      <c r="A230" s="23"/>
      <c r="B230" s="23"/>
      <c r="C230" s="24"/>
      <c r="D230" s="34" t="s">
        <v>13</v>
      </c>
      <c r="E230" s="32"/>
      <c r="F230" s="48"/>
      <c r="G230" s="48"/>
      <c r="H230" s="48"/>
      <c r="I230" s="32"/>
      <c r="J230" s="32"/>
      <c r="K230" s="32"/>
      <c r="L230" s="32"/>
      <c r="M230" s="25"/>
    </row>
    <row r="231" spans="1:13" ht="19.5" customHeight="1">
      <c r="A231" s="23"/>
      <c r="B231" s="23"/>
      <c r="C231" s="24"/>
      <c r="D231" s="34" t="s">
        <v>14</v>
      </c>
      <c r="E231" s="32">
        <f>SUM(E228,E229)-E230</f>
        <v>1312034</v>
      </c>
      <c r="F231" s="48"/>
      <c r="G231" s="48"/>
      <c r="H231" s="48"/>
      <c r="I231" s="32">
        <f>SUM(I228,I229)-I230</f>
        <v>1300034</v>
      </c>
      <c r="J231" s="32">
        <f>SUM(J228,J229)-J230</f>
        <v>693508</v>
      </c>
      <c r="K231" s="32">
        <f>SUM(K228,K229)-K230</f>
        <v>375126</v>
      </c>
      <c r="L231" s="32">
        <f>SUM(L228,L229)-L230</f>
        <v>231400</v>
      </c>
      <c r="M231" s="32">
        <f>SUM(M228,M229)-M230</f>
        <v>12000</v>
      </c>
    </row>
    <row r="232" spans="1:13" ht="19.5" customHeight="1">
      <c r="A232" s="6"/>
      <c r="B232" s="29" t="s">
        <v>129</v>
      </c>
      <c r="C232" s="105" t="s">
        <v>130</v>
      </c>
      <c r="D232" s="34" t="s">
        <v>8</v>
      </c>
      <c r="E232" s="32">
        <f>SUM(I232,M232)</f>
        <v>5000</v>
      </c>
      <c r="F232" s="48"/>
      <c r="G232" s="48"/>
      <c r="H232" s="48"/>
      <c r="I232" s="32">
        <f>SUM(K232,L232,J232)</f>
        <v>5000</v>
      </c>
      <c r="J232" s="32"/>
      <c r="K232" s="32"/>
      <c r="L232" s="32">
        <v>5000</v>
      </c>
      <c r="M232" s="25"/>
    </row>
    <row r="233" spans="1:13" ht="19.5" customHeight="1">
      <c r="A233" s="23"/>
      <c r="B233" s="23"/>
      <c r="C233" s="106"/>
      <c r="D233" s="34" t="s">
        <v>9</v>
      </c>
      <c r="E233" s="32"/>
      <c r="F233" s="48"/>
      <c r="G233" s="48"/>
      <c r="H233" s="48"/>
      <c r="I233" s="32"/>
      <c r="J233" s="32"/>
      <c r="K233" s="32"/>
      <c r="L233" s="32"/>
      <c r="M233" s="25"/>
    </row>
    <row r="234" spans="1:13" ht="19.5" customHeight="1">
      <c r="A234" s="23"/>
      <c r="B234" s="23"/>
      <c r="C234" s="24"/>
      <c r="D234" s="34" t="s">
        <v>13</v>
      </c>
      <c r="E234" s="32"/>
      <c r="F234" s="48"/>
      <c r="G234" s="48"/>
      <c r="H234" s="48"/>
      <c r="I234" s="32"/>
      <c r="J234" s="32"/>
      <c r="K234" s="32"/>
      <c r="L234" s="32"/>
      <c r="M234" s="25"/>
    </row>
    <row r="235" spans="1:13" ht="19.5" customHeight="1">
      <c r="A235" s="23"/>
      <c r="B235" s="23"/>
      <c r="C235" s="24"/>
      <c r="D235" s="34" t="s">
        <v>14</v>
      </c>
      <c r="E235" s="32">
        <f>SUM(E232,E233)-E234</f>
        <v>5000</v>
      </c>
      <c r="F235" s="48"/>
      <c r="G235" s="48"/>
      <c r="H235" s="48"/>
      <c r="I235" s="32">
        <f>SUM(I232,I233)-I234</f>
        <v>5000</v>
      </c>
      <c r="J235" s="32"/>
      <c r="K235" s="32"/>
      <c r="L235" s="32">
        <f>SUM(L232,L233)-L234</f>
        <v>5000</v>
      </c>
      <c r="M235" s="25"/>
    </row>
    <row r="236" spans="1:13" ht="19.5" customHeight="1">
      <c r="A236" s="6"/>
      <c r="B236" s="29" t="s">
        <v>163</v>
      </c>
      <c r="C236" s="105" t="s">
        <v>164</v>
      </c>
      <c r="D236" s="34" t="s">
        <v>8</v>
      </c>
      <c r="E236" s="32"/>
      <c r="F236" s="48"/>
      <c r="G236" s="48"/>
      <c r="H236" s="48"/>
      <c r="I236" s="32"/>
      <c r="J236" s="32"/>
      <c r="K236" s="32"/>
      <c r="L236" s="32"/>
      <c r="M236" s="25"/>
    </row>
    <row r="237" spans="1:13" ht="19.5" customHeight="1">
      <c r="A237" s="23"/>
      <c r="B237" s="23"/>
      <c r="C237" s="106"/>
      <c r="D237" s="34" t="s">
        <v>9</v>
      </c>
      <c r="E237" s="32">
        <f>SUM(I237,M237)</f>
        <v>74000</v>
      </c>
      <c r="F237" s="48"/>
      <c r="G237" s="48"/>
      <c r="H237" s="48"/>
      <c r="I237" s="32">
        <f>SUM(K237,L237,J237)</f>
        <v>74000</v>
      </c>
      <c r="J237" s="32"/>
      <c r="K237" s="32">
        <v>74000</v>
      </c>
      <c r="L237" s="32"/>
      <c r="M237" s="25"/>
    </row>
    <row r="238" spans="1:13" ht="19.5" customHeight="1">
      <c r="A238" s="23"/>
      <c r="B238" s="23"/>
      <c r="C238" s="24"/>
      <c r="D238" s="34" t="s">
        <v>13</v>
      </c>
      <c r="E238" s="32"/>
      <c r="F238" s="48"/>
      <c r="G238" s="48"/>
      <c r="H238" s="48"/>
      <c r="I238" s="32"/>
      <c r="J238" s="32"/>
      <c r="K238" s="32"/>
      <c r="L238" s="32"/>
      <c r="M238" s="25"/>
    </row>
    <row r="239" spans="1:13" ht="19.5" customHeight="1">
      <c r="A239" s="23"/>
      <c r="B239" s="23"/>
      <c r="C239" s="24"/>
      <c r="D239" s="34" t="s">
        <v>14</v>
      </c>
      <c r="E239" s="32">
        <f>SUM(E236,E237)-E238</f>
        <v>74000</v>
      </c>
      <c r="F239" s="48"/>
      <c r="G239" s="48"/>
      <c r="H239" s="48"/>
      <c r="I239" s="32">
        <f>SUM(I236,I237)-I238</f>
        <v>74000</v>
      </c>
      <c r="J239" s="32"/>
      <c r="K239" s="32">
        <f>SUM(K236,K237)-K238</f>
        <v>74000</v>
      </c>
      <c r="L239" s="32"/>
      <c r="M239" s="25"/>
    </row>
    <row r="240" spans="1:13" ht="19.5" customHeight="1">
      <c r="A240" s="6"/>
      <c r="B240" s="29" t="s">
        <v>131</v>
      </c>
      <c r="C240" s="105" t="s">
        <v>132</v>
      </c>
      <c r="D240" s="34" t="s">
        <v>8</v>
      </c>
      <c r="E240" s="32">
        <f>SUM(I240,M240)</f>
        <v>2000</v>
      </c>
      <c r="F240" s="48"/>
      <c r="G240" s="48"/>
      <c r="H240" s="48"/>
      <c r="I240" s="32">
        <f>SUM(K240,L240,J240)</f>
        <v>2000</v>
      </c>
      <c r="J240" s="32"/>
      <c r="K240" s="32"/>
      <c r="L240" s="32">
        <v>2000</v>
      </c>
      <c r="M240" s="25"/>
    </row>
    <row r="241" spans="1:13" ht="19.5" customHeight="1">
      <c r="A241" s="23"/>
      <c r="B241" s="23"/>
      <c r="C241" s="106"/>
      <c r="D241" s="34" t="s">
        <v>9</v>
      </c>
      <c r="E241" s="32"/>
      <c r="F241" s="48"/>
      <c r="G241" s="48"/>
      <c r="H241" s="48"/>
      <c r="I241" s="32"/>
      <c r="J241" s="32"/>
      <c r="K241" s="32"/>
      <c r="L241" s="32"/>
      <c r="M241" s="25"/>
    </row>
    <row r="242" spans="1:13" ht="19.5" customHeight="1">
      <c r="A242" s="23"/>
      <c r="B242" s="23"/>
      <c r="C242" s="24"/>
      <c r="D242" s="34" t="s">
        <v>13</v>
      </c>
      <c r="E242" s="32"/>
      <c r="F242" s="48"/>
      <c r="G242" s="48"/>
      <c r="H242" s="48"/>
      <c r="I242" s="32"/>
      <c r="J242" s="32"/>
      <c r="K242" s="32"/>
      <c r="L242" s="32"/>
      <c r="M242" s="25"/>
    </row>
    <row r="243" spans="1:13" ht="19.5" customHeight="1">
      <c r="A243" s="27"/>
      <c r="B243" s="27"/>
      <c r="C243" s="28"/>
      <c r="D243" s="22" t="s">
        <v>14</v>
      </c>
      <c r="E243" s="25">
        <f>SUM(E240,E241)-E242</f>
        <v>2000</v>
      </c>
      <c r="F243" s="48"/>
      <c r="G243" s="48"/>
      <c r="H243" s="48"/>
      <c r="I243" s="25">
        <f>SUM(I240,I241)-I242</f>
        <v>2000</v>
      </c>
      <c r="J243" s="25"/>
      <c r="K243" s="25"/>
      <c r="L243" s="25">
        <f>SUM(L240,L241)-L242</f>
        <v>2000</v>
      </c>
      <c r="M243" s="25"/>
    </row>
    <row r="244" spans="1:13" ht="19.5" customHeight="1">
      <c r="A244" s="6"/>
      <c r="B244" s="29" t="s">
        <v>147</v>
      </c>
      <c r="C244" s="105" t="s">
        <v>100</v>
      </c>
      <c r="D244" s="34" t="s">
        <v>8</v>
      </c>
      <c r="E244" s="32">
        <f>SUM(I244,M244)</f>
        <v>8221</v>
      </c>
      <c r="F244" s="48"/>
      <c r="G244" s="48"/>
      <c r="H244" s="48"/>
      <c r="I244" s="32">
        <f>SUM(K244,L244,J244)</f>
        <v>8221</v>
      </c>
      <c r="J244" s="32"/>
      <c r="K244" s="32">
        <v>8221</v>
      </c>
      <c r="L244" s="32"/>
      <c r="M244" s="25"/>
    </row>
    <row r="245" spans="1:13" ht="19.5" customHeight="1">
      <c r="A245" s="23"/>
      <c r="B245" s="23"/>
      <c r="C245" s="106"/>
      <c r="D245" s="34" t="s">
        <v>9</v>
      </c>
      <c r="E245" s="32"/>
      <c r="F245" s="48"/>
      <c r="G245" s="48"/>
      <c r="H245" s="48"/>
      <c r="I245" s="32"/>
      <c r="J245" s="32"/>
      <c r="K245" s="32"/>
      <c r="L245" s="32"/>
      <c r="M245" s="25"/>
    </row>
    <row r="246" spans="1:13" ht="19.5" customHeight="1">
      <c r="A246" s="23"/>
      <c r="B246" s="23"/>
      <c r="C246" s="24"/>
      <c r="D246" s="34" t="s">
        <v>13</v>
      </c>
      <c r="E246" s="32"/>
      <c r="F246" s="48"/>
      <c r="G246" s="48"/>
      <c r="H246" s="48"/>
      <c r="I246" s="32"/>
      <c r="J246" s="32"/>
      <c r="K246" s="32"/>
      <c r="L246" s="32"/>
      <c r="M246" s="25"/>
    </row>
    <row r="247" spans="1:13" ht="19.5" customHeight="1">
      <c r="A247" s="27"/>
      <c r="B247" s="27"/>
      <c r="C247" s="28"/>
      <c r="D247" s="22" t="s">
        <v>14</v>
      </c>
      <c r="E247" s="25">
        <f>SUM(E244,E245)-E246</f>
        <v>8221</v>
      </c>
      <c r="F247" s="47"/>
      <c r="G247" s="47"/>
      <c r="H247" s="47"/>
      <c r="I247" s="25">
        <f>SUM(I244,I245)-I246</f>
        <v>8221</v>
      </c>
      <c r="J247" s="25"/>
      <c r="K247" s="25">
        <f>SUM(K244,K245)-K246</f>
        <v>8221</v>
      </c>
      <c r="L247" s="25"/>
      <c r="M247" s="25"/>
    </row>
    <row r="248" spans="1:13" ht="19.5" customHeight="1">
      <c r="A248" s="6" t="s">
        <v>133</v>
      </c>
      <c r="B248" s="29"/>
      <c r="C248" s="107" t="s">
        <v>134</v>
      </c>
      <c r="D248" s="34" t="s">
        <v>8</v>
      </c>
      <c r="E248" s="17">
        <f>SUM(E252,E256)</f>
        <v>27000</v>
      </c>
      <c r="F248" s="17"/>
      <c r="G248" s="17"/>
      <c r="H248" s="17"/>
      <c r="I248" s="17">
        <f>SUM(I252,I256)</f>
        <v>27000</v>
      </c>
      <c r="J248" s="17"/>
      <c r="K248" s="17">
        <f>SUM(K252,K256)</f>
        <v>22000</v>
      </c>
      <c r="L248" s="17">
        <f>SUM(L252,L256)</f>
        <v>5000</v>
      </c>
      <c r="M248" s="25"/>
    </row>
    <row r="249" spans="1:13" ht="19.5" customHeight="1">
      <c r="A249" s="23"/>
      <c r="B249" s="23"/>
      <c r="C249" s="108"/>
      <c r="D249" s="34" t="s">
        <v>9</v>
      </c>
      <c r="E249" s="17"/>
      <c r="F249" s="17"/>
      <c r="G249" s="17"/>
      <c r="H249" s="17"/>
      <c r="I249" s="17"/>
      <c r="J249" s="17"/>
      <c r="K249" s="17"/>
      <c r="L249" s="17"/>
      <c r="M249" s="25"/>
    </row>
    <row r="250" spans="1:13" ht="19.5" customHeight="1">
      <c r="A250" s="23"/>
      <c r="B250" s="23"/>
      <c r="C250" s="24"/>
      <c r="D250" s="34" t="s">
        <v>13</v>
      </c>
      <c r="E250" s="17"/>
      <c r="F250" s="17"/>
      <c r="G250" s="17"/>
      <c r="H250" s="17"/>
      <c r="I250" s="17"/>
      <c r="J250" s="17"/>
      <c r="K250" s="17"/>
      <c r="L250" s="17"/>
      <c r="M250" s="25"/>
    </row>
    <row r="251" spans="1:13" ht="19.5" customHeight="1">
      <c r="A251" s="23"/>
      <c r="B251" s="23"/>
      <c r="C251" s="24"/>
      <c r="D251" s="34" t="s">
        <v>14</v>
      </c>
      <c r="E251" s="17">
        <f>SUM(E255,E259)</f>
        <v>27000</v>
      </c>
      <c r="F251" s="17"/>
      <c r="G251" s="17"/>
      <c r="H251" s="17"/>
      <c r="I251" s="17">
        <f>SUM(I255,I259)</f>
        <v>27000</v>
      </c>
      <c r="J251" s="17"/>
      <c r="K251" s="17">
        <f>SUM(K255,K259)</f>
        <v>22000</v>
      </c>
      <c r="L251" s="17">
        <f>SUM(L255,L259)</f>
        <v>5000</v>
      </c>
      <c r="M251" s="25"/>
    </row>
    <row r="252" spans="1:13" ht="19.5" customHeight="1">
      <c r="A252" s="6"/>
      <c r="B252" s="29" t="s">
        <v>135</v>
      </c>
      <c r="C252" s="105" t="s">
        <v>136</v>
      </c>
      <c r="D252" s="34" t="s">
        <v>8</v>
      </c>
      <c r="E252" s="32">
        <f>SUM(I252,M252)</f>
        <v>22000</v>
      </c>
      <c r="F252" s="48"/>
      <c r="G252" s="48"/>
      <c r="H252" s="48"/>
      <c r="I252" s="32">
        <f>SUM(K252,L252,J252)</f>
        <v>22000</v>
      </c>
      <c r="J252" s="32"/>
      <c r="K252" s="32">
        <v>22000</v>
      </c>
      <c r="L252" s="32"/>
      <c r="M252" s="25"/>
    </row>
    <row r="253" spans="1:13" ht="19.5" customHeight="1">
      <c r="A253" s="23"/>
      <c r="B253" s="23"/>
      <c r="C253" s="106"/>
      <c r="D253" s="34" t="s">
        <v>9</v>
      </c>
      <c r="E253" s="32"/>
      <c r="F253" s="48"/>
      <c r="G253" s="48"/>
      <c r="H253" s="48"/>
      <c r="I253" s="32"/>
      <c r="J253" s="32"/>
      <c r="K253" s="32"/>
      <c r="L253" s="32"/>
      <c r="M253" s="25"/>
    </row>
    <row r="254" spans="1:13" ht="19.5" customHeight="1">
      <c r="A254" s="23"/>
      <c r="B254" s="23"/>
      <c r="C254" s="24"/>
      <c r="D254" s="34" t="s">
        <v>13</v>
      </c>
      <c r="E254" s="32"/>
      <c r="F254" s="48"/>
      <c r="G254" s="48"/>
      <c r="H254" s="48"/>
      <c r="I254" s="32"/>
      <c r="J254" s="32"/>
      <c r="K254" s="32"/>
      <c r="L254" s="32"/>
      <c r="M254" s="25"/>
    </row>
    <row r="255" spans="1:13" ht="19.5" customHeight="1">
      <c r="A255" s="23"/>
      <c r="B255" s="23"/>
      <c r="C255" s="24"/>
      <c r="D255" s="34" t="s">
        <v>14</v>
      </c>
      <c r="E255" s="32">
        <f>SUM(E252,E253)-E254</f>
        <v>22000</v>
      </c>
      <c r="F255" s="48"/>
      <c r="G255" s="48"/>
      <c r="H255" s="48"/>
      <c r="I255" s="32">
        <f>SUM(I252,I253)-I254</f>
        <v>22000</v>
      </c>
      <c r="J255" s="32"/>
      <c r="K255" s="32">
        <f>SUM(K252,K253)-K254</f>
        <v>22000</v>
      </c>
      <c r="L255" s="32"/>
      <c r="M255" s="25"/>
    </row>
    <row r="256" spans="1:13" ht="19.5" customHeight="1">
      <c r="A256" s="6"/>
      <c r="B256" s="29" t="s">
        <v>137</v>
      </c>
      <c r="C256" s="14" t="s">
        <v>138</v>
      </c>
      <c r="D256" s="34" t="s">
        <v>8</v>
      </c>
      <c r="E256" s="32">
        <f>SUM(I256,M256)</f>
        <v>5000</v>
      </c>
      <c r="F256" s="48"/>
      <c r="G256" s="48"/>
      <c r="H256" s="48"/>
      <c r="I256" s="32">
        <f>SUM(K256,L256,J256)</f>
        <v>5000</v>
      </c>
      <c r="J256" s="32"/>
      <c r="K256" s="32"/>
      <c r="L256" s="32">
        <v>5000</v>
      </c>
      <c r="M256" s="25"/>
    </row>
    <row r="257" spans="1:13" ht="19.5" customHeight="1">
      <c r="A257" s="23"/>
      <c r="B257" s="23"/>
      <c r="C257" s="24"/>
      <c r="D257" s="34" t="s">
        <v>9</v>
      </c>
      <c r="E257" s="32"/>
      <c r="F257" s="48"/>
      <c r="G257" s="48"/>
      <c r="H257" s="48"/>
      <c r="I257" s="32"/>
      <c r="J257" s="32"/>
      <c r="K257" s="32"/>
      <c r="L257" s="32"/>
      <c r="M257" s="25"/>
    </row>
    <row r="258" spans="1:13" ht="19.5" customHeight="1">
      <c r="A258" s="23"/>
      <c r="B258" s="23"/>
      <c r="C258" s="24"/>
      <c r="D258" s="34" t="s">
        <v>13</v>
      </c>
      <c r="E258" s="32"/>
      <c r="F258" s="48"/>
      <c r="G258" s="48"/>
      <c r="H258" s="48"/>
      <c r="I258" s="32"/>
      <c r="J258" s="32"/>
      <c r="K258" s="32"/>
      <c r="L258" s="32"/>
      <c r="M258" s="25"/>
    </row>
    <row r="259" spans="1:13" ht="19.5" customHeight="1">
      <c r="A259" s="23"/>
      <c r="B259" s="23"/>
      <c r="C259" s="24"/>
      <c r="D259" s="34" t="s">
        <v>14</v>
      </c>
      <c r="E259" s="32">
        <f>SUM(E256,E257)-E258</f>
        <v>5000</v>
      </c>
      <c r="F259" s="48"/>
      <c r="G259" s="48"/>
      <c r="H259" s="48"/>
      <c r="I259" s="32">
        <f>SUM(I256,I257)-I258</f>
        <v>5000</v>
      </c>
      <c r="J259" s="32"/>
      <c r="K259" s="32"/>
      <c r="L259" s="32">
        <f>SUM(L256,L257)-L258</f>
        <v>5000</v>
      </c>
      <c r="M259" s="25"/>
    </row>
    <row r="260" spans="1:13" ht="19.5" customHeight="1">
      <c r="A260" s="6" t="s">
        <v>139</v>
      </c>
      <c r="B260" s="29"/>
      <c r="C260" s="15" t="s">
        <v>140</v>
      </c>
      <c r="D260" s="34" t="s">
        <v>8</v>
      </c>
      <c r="E260" s="17">
        <f>SUM(E264)</f>
        <v>20000</v>
      </c>
      <c r="F260" s="17"/>
      <c r="G260" s="17"/>
      <c r="H260" s="17"/>
      <c r="I260" s="17">
        <f>SUM(I264)</f>
        <v>20000</v>
      </c>
      <c r="J260" s="17"/>
      <c r="K260" s="17">
        <f>SUM(K264)</f>
        <v>20000</v>
      </c>
      <c r="L260" s="17"/>
      <c r="M260" s="16"/>
    </row>
    <row r="261" spans="1:13" ht="19.5" customHeight="1">
      <c r="A261" s="23"/>
      <c r="B261" s="23"/>
      <c r="C261" s="24"/>
      <c r="D261" s="34" t="s">
        <v>9</v>
      </c>
      <c r="E261" s="17"/>
      <c r="F261" s="17"/>
      <c r="G261" s="17"/>
      <c r="H261" s="17"/>
      <c r="I261" s="17"/>
      <c r="J261" s="17"/>
      <c r="K261" s="17"/>
      <c r="L261" s="17"/>
      <c r="M261" s="16"/>
    </row>
    <row r="262" spans="1:13" ht="19.5" customHeight="1">
      <c r="A262" s="23"/>
      <c r="B262" s="23"/>
      <c r="C262" s="24"/>
      <c r="D262" s="34" t="s">
        <v>13</v>
      </c>
      <c r="E262" s="17"/>
      <c r="F262" s="17"/>
      <c r="G262" s="17"/>
      <c r="H262" s="17"/>
      <c r="I262" s="17"/>
      <c r="J262" s="17"/>
      <c r="K262" s="17"/>
      <c r="L262" s="17"/>
      <c r="M262" s="16"/>
    </row>
    <row r="263" spans="1:13" ht="19.5" customHeight="1">
      <c r="A263" s="23"/>
      <c r="B263" s="23"/>
      <c r="C263" s="24"/>
      <c r="D263" s="34" t="s">
        <v>14</v>
      </c>
      <c r="E263" s="17">
        <f>SUM(E267)</f>
        <v>20000</v>
      </c>
      <c r="F263" s="17"/>
      <c r="G263" s="17"/>
      <c r="H263" s="17"/>
      <c r="I263" s="17">
        <f>SUM(I267)</f>
        <v>20000</v>
      </c>
      <c r="J263" s="17"/>
      <c r="K263" s="17">
        <f>SUM(K267)</f>
        <v>20000</v>
      </c>
      <c r="L263" s="17"/>
      <c r="M263" s="16"/>
    </row>
    <row r="264" spans="1:13" ht="19.5" customHeight="1">
      <c r="A264" s="6"/>
      <c r="B264" s="29" t="s">
        <v>141</v>
      </c>
      <c r="C264" s="14" t="s">
        <v>16</v>
      </c>
      <c r="D264" s="34" t="s">
        <v>8</v>
      </c>
      <c r="E264" s="32">
        <f>SUM(I264,M264)</f>
        <v>20000</v>
      </c>
      <c r="F264" s="48"/>
      <c r="G264" s="48"/>
      <c r="H264" s="48"/>
      <c r="I264" s="32">
        <f>SUM(K264,L264,J264)</f>
        <v>20000</v>
      </c>
      <c r="J264" s="32"/>
      <c r="K264" s="32">
        <v>20000</v>
      </c>
      <c r="L264" s="32"/>
      <c r="M264" s="25"/>
    </row>
    <row r="265" spans="1:13" ht="19.5" customHeight="1">
      <c r="A265" s="23"/>
      <c r="B265" s="23"/>
      <c r="C265" s="24"/>
      <c r="D265" s="34" t="s">
        <v>9</v>
      </c>
      <c r="E265" s="32"/>
      <c r="F265" s="48"/>
      <c r="G265" s="48"/>
      <c r="H265" s="48"/>
      <c r="I265" s="32"/>
      <c r="J265" s="32"/>
      <c r="K265" s="32"/>
      <c r="L265" s="32"/>
      <c r="M265" s="25"/>
    </row>
    <row r="266" spans="1:13" ht="19.5" customHeight="1">
      <c r="A266" s="23"/>
      <c r="B266" s="23"/>
      <c r="C266" s="24"/>
      <c r="D266" s="34" t="s">
        <v>13</v>
      </c>
      <c r="E266" s="32"/>
      <c r="F266" s="48"/>
      <c r="G266" s="48"/>
      <c r="H266" s="48"/>
      <c r="I266" s="32"/>
      <c r="J266" s="32"/>
      <c r="K266" s="32"/>
      <c r="L266" s="32"/>
      <c r="M266" s="25"/>
    </row>
    <row r="267" spans="1:13" ht="19.5" customHeight="1">
      <c r="A267" s="23"/>
      <c r="B267" s="23"/>
      <c r="C267" s="24"/>
      <c r="D267" s="34" t="s">
        <v>14</v>
      </c>
      <c r="E267" s="32">
        <f>SUM(E264,E265)-E266</f>
        <v>20000</v>
      </c>
      <c r="F267" s="48"/>
      <c r="G267" s="48"/>
      <c r="H267" s="48"/>
      <c r="I267" s="32">
        <f>SUM(I264,I265)-I266</f>
        <v>20000</v>
      </c>
      <c r="J267" s="32"/>
      <c r="K267" s="32">
        <f>SUM(K264,K265)-K266</f>
        <v>20000</v>
      </c>
      <c r="L267" s="32"/>
      <c r="M267" s="25"/>
    </row>
    <row r="268" spans="1:13" ht="19.5" customHeight="1">
      <c r="A268" s="109" t="s">
        <v>19</v>
      </c>
      <c r="B268" s="110"/>
      <c r="C268" s="111"/>
      <c r="D268" s="7" t="s">
        <v>8</v>
      </c>
      <c r="E268" s="16">
        <f>SUM(I268,M268)</f>
        <v>29211429</v>
      </c>
      <c r="F268" s="16">
        <f>SUM(F16,F28,F40,F48,F56,F72,F96,F104,F120,F128,F136,F164,F172,F212,F248,F260)</f>
        <v>4067781</v>
      </c>
      <c r="G268" s="16">
        <f>SUM(G16,G28,G40,G48,G56,G72,G104,G120,G128,G136,G164,G172,G212,G248,G260)</f>
        <v>6000</v>
      </c>
      <c r="H268" s="16">
        <f>SUM(H16,H28,H40,H48,H56,H72,H104,H120,H128,I125,H164,H172,H212,H248,H260)</f>
        <v>19310</v>
      </c>
      <c r="I268" s="16">
        <f>SUM(L268,K268,J268)</f>
        <v>27627690</v>
      </c>
      <c r="J268" s="16">
        <f>SUM(J16,J28,J40,J48,J56,J72,J104,J120,J128,J136,J164,J172,J212,J248,J260)</f>
        <v>18694530</v>
      </c>
      <c r="K268" s="16">
        <f>SUM(K16,K28,K40,K48,K56,K72,K96,K104,K120,K128,K136,K164,K172,K212,K248,K260)</f>
        <v>8195810</v>
      </c>
      <c r="L268" s="16">
        <f aca="true" t="shared" si="3" ref="L268:M271">SUM(L16,L28,L40,L48,L56,L72,L104,L120,L128,L136,L164,L172,L212,L248,L260)</f>
        <v>737350</v>
      </c>
      <c r="M268" s="16">
        <f t="shared" si="3"/>
        <v>1583739</v>
      </c>
    </row>
    <row r="269" spans="1:13" ht="19.5" customHeight="1">
      <c r="A269" s="112"/>
      <c r="B269" s="113"/>
      <c r="C269" s="114"/>
      <c r="D269" s="7" t="s">
        <v>9</v>
      </c>
      <c r="E269" s="16">
        <f>SUM(I269,M269)</f>
        <v>329230</v>
      </c>
      <c r="F269" s="16"/>
      <c r="G269" s="16"/>
      <c r="H269" s="16"/>
      <c r="I269" s="16">
        <f>SUM(L269,K269,J269)</f>
        <v>197230</v>
      </c>
      <c r="J269" s="16"/>
      <c r="K269" s="16">
        <f>SUM(K17,K29,K41,K49,K57,K73,K105,K121,K129,K137,K165,K173,K213,K249,K261)</f>
        <v>112300</v>
      </c>
      <c r="L269" s="16">
        <f t="shared" si="3"/>
        <v>84930</v>
      </c>
      <c r="M269" s="16">
        <f t="shared" si="3"/>
        <v>132000</v>
      </c>
    </row>
    <row r="270" spans="1:13" ht="19.5" customHeight="1">
      <c r="A270" s="112"/>
      <c r="B270" s="113"/>
      <c r="C270" s="114"/>
      <c r="D270" s="7" t="s">
        <v>13</v>
      </c>
      <c r="E270" s="16"/>
      <c r="F270" s="16"/>
      <c r="G270" s="16"/>
      <c r="H270" s="16"/>
      <c r="I270" s="16"/>
      <c r="J270" s="16"/>
      <c r="K270" s="16"/>
      <c r="L270" s="16"/>
      <c r="M270" s="16"/>
    </row>
    <row r="271" spans="1:13" ht="19.5" customHeight="1">
      <c r="A271" s="115"/>
      <c r="B271" s="116"/>
      <c r="C271" s="117"/>
      <c r="D271" s="10" t="s">
        <v>14</v>
      </c>
      <c r="E271" s="16">
        <f>SUM(I271,M271)</f>
        <v>29540659</v>
      </c>
      <c r="F271" s="16">
        <f>SUM(F268:F269)-F270</f>
        <v>4067781</v>
      </c>
      <c r="G271" s="16">
        <f>SUM(G19,G31,G43,G51,G59,G75,G107,G123,G131,G139,G167,G175,G215,G251,G263)</f>
        <v>6000</v>
      </c>
      <c r="H271" s="16">
        <f>SUM(H268,H269)-H270</f>
        <v>19310</v>
      </c>
      <c r="I271" s="16">
        <f>SUM(L271,K271,J271)</f>
        <v>27824920</v>
      </c>
      <c r="J271" s="16">
        <f>SUM(J19,J31,J43,J51,J59,J75,J107,J123,J131,J139,J167,J175,J215,J251,J263)</f>
        <v>18694530</v>
      </c>
      <c r="K271" s="16">
        <f>SUM(K268,K269)-K270</f>
        <v>8308110</v>
      </c>
      <c r="L271" s="16">
        <f t="shared" si="3"/>
        <v>822280</v>
      </c>
      <c r="M271" s="16">
        <f t="shared" si="3"/>
        <v>1715739</v>
      </c>
    </row>
    <row r="272" ht="19.5" customHeight="1"/>
  </sheetData>
  <mergeCells count="46">
    <mergeCell ref="C248:C249"/>
    <mergeCell ref="C252:C253"/>
    <mergeCell ref="A268:C271"/>
    <mergeCell ref="C224:C225"/>
    <mergeCell ref="C232:C233"/>
    <mergeCell ref="C240:C241"/>
    <mergeCell ref="C244:C245"/>
    <mergeCell ref="C236:C237"/>
    <mergeCell ref="C204:C205"/>
    <mergeCell ref="C212:C213"/>
    <mergeCell ref="C216:C217"/>
    <mergeCell ref="C220:C221"/>
    <mergeCell ref="C184:C185"/>
    <mergeCell ref="C188:C189"/>
    <mergeCell ref="C192:C193"/>
    <mergeCell ref="C196:C197"/>
    <mergeCell ref="C124:C126"/>
    <mergeCell ref="C156:C157"/>
    <mergeCell ref="C168:C171"/>
    <mergeCell ref="C176:C177"/>
    <mergeCell ref="C96:C99"/>
    <mergeCell ref="C100:C103"/>
    <mergeCell ref="C104:C105"/>
    <mergeCell ref="C112:C113"/>
    <mergeCell ref="C20:C23"/>
    <mergeCell ref="C52:C53"/>
    <mergeCell ref="C60:C61"/>
    <mergeCell ref="C64:C65"/>
    <mergeCell ref="M8:M15"/>
    <mergeCell ref="F9:F15"/>
    <mergeCell ref="G9:G15"/>
    <mergeCell ref="H9:H15"/>
    <mergeCell ref="I9:I15"/>
    <mergeCell ref="J10:J15"/>
    <mergeCell ref="K10:K15"/>
    <mergeCell ref="L10:L15"/>
    <mergeCell ref="A6:L6"/>
    <mergeCell ref="A8:A15"/>
    <mergeCell ref="B8:B15"/>
    <mergeCell ref="C8:D10"/>
    <mergeCell ref="E8:E15"/>
    <mergeCell ref="C11:D11"/>
    <mergeCell ref="C12:D12"/>
    <mergeCell ref="C13:D13"/>
    <mergeCell ref="C14:D14"/>
    <mergeCell ref="C15:D15"/>
  </mergeCells>
  <printOptions horizontalCentered="1"/>
  <pageMargins left="0.5905511811023623" right="0.1968503937007874" top="0.1968503937007874" bottom="0.1968503937007874" header="0.5118110236220472" footer="0.5118110236220472"/>
  <pageSetup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3"/>
  <sheetViews>
    <sheetView tabSelected="1" zoomScale="65" zoomScaleNormal="65" workbookViewId="0" topLeftCell="A237">
      <selection activeCell="A8" sqref="A8:M259"/>
    </sheetView>
  </sheetViews>
  <sheetFormatPr defaultColWidth="9.00390625" defaultRowHeight="12.75"/>
  <cols>
    <col min="1" max="1" width="6.00390625" style="99" customWidth="1"/>
    <col min="2" max="2" width="6.375" style="99" customWidth="1"/>
    <col min="3" max="3" width="25.75390625" style="100" customWidth="1"/>
    <col min="4" max="4" width="2.75390625" style="100" customWidth="1"/>
    <col min="5" max="5" width="12.25390625" style="100" customWidth="1"/>
    <col min="6" max="6" width="11.25390625" style="101" customWidth="1"/>
    <col min="7" max="7" width="13.625" style="101" customWidth="1"/>
    <col min="8" max="8" width="12.125" style="101" customWidth="1"/>
    <col min="9" max="9" width="11.25390625" style="100" customWidth="1"/>
    <col min="10" max="10" width="14.75390625" style="100" customWidth="1"/>
    <col min="11" max="11" width="12.125" style="100" customWidth="1"/>
    <col min="12" max="12" width="9.125" style="100" customWidth="1"/>
    <col min="13" max="13" width="11.625" style="100" customWidth="1"/>
    <col min="14" max="16384" width="9.125" style="56" customWidth="1"/>
  </cols>
  <sheetData>
    <row r="1" spans="1:13" ht="12.75">
      <c r="A1" s="52"/>
      <c r="B1" s="52"/>
      <c r="C1" s="53"/>
      <c r="D1" s="53"/>
      <c r="E1" s="53"/>
      <c r="F1" s="53"/>
      <c r="G1" s="53"/>
      <c r="H1" s="54"/>
      <c r="I1" s="53"/>
      <c r="J1" s="53"/>
      <c r="K1" s="54" t="s">
        <v>179</v>
      </c>
      <c r="L1" s="55"/>
      <c r="M1" s="55"/>
    </row>
    <row r="2" spans="1:13" ht="13.5">
      <c r="A2" s="57"/>
      <c r="B2" s="52"/>
      <c r="C2" s="58"/>
      <c r="D2" s="59"/>
      <c r="E2" s="59"/>
      <c r="F2" s="53"/>
      <c r="G2" s="60"/>
      <c r="H2" s="54"/>
      <c r="I2" s="59"/>
      <c r="J2" s="60"/>
      <c r="K2" s="54" t="s">
        <v>180</v>
      </c>
      <c r="L2" s="55"/>
      <c r="M2" s="55"/>
    </row>
    <row r="3" spans="1:13" ht="13.5">
      <c r="A3" s="57"/>
      <c r="B3" s="52"/>
      <c r="C3" s="58"/>
      <c r="D3" s="59"/>
      <c r="E3" s="59"/>
      <c r="F3" s="53"/>
      <c r="G3" s="60"/>
      <c r="H3" s="54"/>
      <c r="I3" s="59"/>
      <c r="J3" s="60"/>
      <c r="K3" s="54" t="s">
        <v>25</v>
      </c>
      <c r="L3" s="55"/>
      <c r="M3" s="55"/>
    </row>
    <row r="4" spans="1:13" ht="13.5">
      <c r="A4" s="57"/>
      <c r="B4" s="57"/>
      <c r="C4" s="58"/>
      <c r="D4" s="59"/>
      <c r="E4" s="59"/>
      <c r="F4" s="53"/>
      <c r="G4" s="60"/>
      <c r="H4" s="54"/>
      <c r="I4" s="59"/>
      <c r="J4" s="60"/>
      <c r="K4" s="54" t="s">
        <v>181</v>
      </c>
      <c r="L4" s="55"/>
      <c r="M4" s="55"/>
    </row>
    <row r="5" spans="1:13" ht="15">
      <c r="A5" s="57"/>
      <c r="B5" s="57"/>
      <c r="C5" s="58"/>
      <c r="D5" s="59"/>
      <c r="E5" s="59"/>
      <c r="F5" s="53"/>
      <c r="G5" s="60"/>
      <c r="H5" s="61"/>
      <c r="I5" s="59"/>
      <c r="J5" s="60"/>
      <c r="K5" s="61"/>
      <c r="L5" s="61"/>
      <c r="M5" s="61"/>
    </row>
    <row r="6" spans="1:13" ht="18">
      <c r="A6" s="157" t="s">
        <v>148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3" ht="12.75">
      <c r="A7" s="57"/>
      <c r="B7" s="57"/>
      <c r="C7" s="59"/>
      <c r="D7" s="59"/>
      <c r="E7" s="59"/>
      <c r="F7" s="53"/>
      <c r="G7" s="53"/>
      <c r="H7" s="53"/>
      <c r="I7" s="59"/>
      <c r="J7" s="59"/>
      <c r="K7" s="59"/>
      <c r="L7" s="59"/>
      <c r="M7" s="59"/>
    </row>
    <row r="8" spans="1:13" ht="12.75" customHeight="1">
      <c r="A8" s="158" t="s">
        <v>0</v>
      </c>
      <c r="B8" s="158" t="s">
        <v>1</v>
      </c>
      <c r="C8" s="161" t="s">
        <v>2</v>
      </c>
      <c r="D8" s="162"/>
      <c r="E8" s="167" t="s">
        <v>20</v>
      </c>
      <c r="F8" s="62" t="s">
        <v>157</v>
      </c>
      <c r="G8" s="63"/>
      <c r="H8" s="63"/>
      <c r="I8" s="62" t="s">
        <v>4</v>
      </c>
      <c r="J8" s="63"/>
      <c r="K8" s="63"/>
      <c r="L8" s="63"/>
      <c r="M8" s="167" t="s">
        <v>24</v>
      </c>
    </row>
    <row r="9" spans="1:13" ht="12.75" customHeight="1">
      <c r="A9" s="159"/>
      <c r="B9" s="159"/>
      <c r="C9" s="163"/>
      <c r="D9" s="164"/>
      <c r="E9" s="168"/>
      <c r="F9" s="170" t="s">
        <v>158</v>
      </c>
      <c r="G9" s="170" t="s">
        <v>159</v>
      </c>
      <c r="H9" s="170" t="s">
        <v>23</v>
      </c>
      <c r="I9" s="173" t="s">
        <v>5</v>
      </c>
      <c r="J9" s="62" t="s">
        <v>6</v>
      </c>
      <c r="K9" s="64"/>
      <c r="L9" s="64"/>
      <c r="M9" s="168"/>
    </row>
    <row r="10" spans="1:13" ht="12.75" customHeight="1">
      <c r="A10" s="159"/>
      <c r="B10" s="159"/>
      <c r="C10" s="165"/>
      <c r="D10" s="166"/>
      <c r="E10" s="168"/>
      <c r="F10" s="171"/>
      <c r="G10" s="171"/>
      <c r="H10" s="171"/>
      <c r="I10" s="174"/>
      <c r="J10" s="167" t="s">
        <v>21</v>
      </c>
      <c r="K10" s="167" t="s">
        <v>22</v>
      </c>
      <c r="L10" s="173" t="s">
        <v>7</v>
      </c>
      <c r="M10" s="168"/>
    </row>
    <row r="11" spans="1:13" ht="12.75">
      <c r="A11" s="159"/>
      <c r="B11" s="159"/>
      <c r="C11" s="176" t="s">
        <v>3</v>
      </c>
      <c r="D11" s="177"/>
      <c r="E11" s="168"/>
      <c r="F11" s="171"/>
      <c r="G11" s="171"/>
      <c r="H11" s="171"/>
      <c r="I11" s="174"/>
      <c r="J11" s="168"/>
      <c r="K11" s="168"/>
      <c r="L11" s="174"/>
      <c r="M11" s="168"/>
    </row>
    <row r="12" spans="1:13" ht="12.75">
      <c r="A12" s="159"/>
      <c r="B12" s="159"/>
      <c r="C12" s="176" t="s">
        <v>10</v>
      </c>
      <c r="D12" s="177"/>
      <c r="E12" s="168"/>
      <c r="F12" s="171"/>
      <c r="G12" s="171"/>
      <c r="H12" s="171"/>
      <c r="I12" s="174"/>
      <c r="J12" s="168"/>
      <c r="K12" s="168"/>
      <c r="L12" s="174"/>
      <c r="M12" s="168"/>
    </row>
    <row r="13" spans="1:13" ht="12.75">
      <c r="A13" s="159"/>
      <c r="B13" s="159"/>
      <c r="C13" s="176" t="s">
        <v>11</v>
      </c>
      <c r="D13" s="177"/>
      <c r="E13" s="168"/>
      <c r="F13" s="171"/>
      <c r="G13" s="171"/>
      <c r="H13" s="171"/>
      <c r="I13" s="174"/>
      <c r="J13" s="168"/>
      <c r="K13" s="168"/>
      <c r="L13" s="174"/>
      <c r="M13" s="168"/>
    </row>
    <row r="14" spans="1:13" ht="12.75">
      <c r="A14" s="159"/>
      <c r="B14" s="159"/>
      <c r="C14" s="178" t="s">
        <v>12</v>
      </c>
      <c r="D14" s="179"/>
      <c r="E14" s="168"/>
      <c r="F14" s="171"/>
      <c r="G14" s="171"/>
      <c r="H14" s="171"/>
      <c r="I14" s="174"/>
      <c r="J14" s="168"/>
      <c r="K14" s="168"/>
      <c r="L14" s="174"/>
      <c r="M14" s="168"/>
    </row>
    <row r="15" spans="1:13" ht="12.75">
      <c r="A15" s="160"/>
      <c r="B15" s="160"/>
      <c r="C15" s="180"/>
      <c r="D15" s="181"/>
      <c r="E15" s="169"/>
      <c r="F15" s="172"/>
      <c r="G15" s="172"/>
      <c r="H15" s="172"/>
      <c r="I15" s="175"/>
      <c r="J15" s="169"/>
      <c r="K15" s="169"/>
      <c r="L15" s="175"/>
      <c r="M15" s="169"/>
    </row>
    <row r="16" spans="1:13" ht="24.75" customHeight="1" hidden="1">
      <c r="A16" s="65" t="s">
        <v>26</v>
      </c>
      <c r="B16" s="66"/>
      <c r="C16" s="67" t="s">
        <v>27</v>
      </c>
      <c r="D16" s="68" t="s">
        <v>8</v>
      </c>
      <c r="E16" s="69">
        <f>SUM(E20,E24)</f>
        <v>114000</v>
      </c>
      <c r="F16" s="69">
        <f>SUM(F20,F24)</f>
        <v>99000</v>
      </c>
      <c r="G16" s="69"/>
      <c r="H16" s="69">
        <f>SUM(H20,H23)</f>
        <v>15000</v>
      </c>
      <c r="I16" s="69">
        <f>SUM(I20,I24)</f>
        <v>114000</v>
      </c>
      <c r="J16" s="69"/>
      <c r="K16" s="69">
        <f>SUM(K20,K24)</f>
        <v>114000</v>
      </c>
      <c r="L16" s="69"/>
      <c r="M16" s="69"/>
    </row>
    <row r="17" spans="1:13" ht="24.75" customHeight="1" hidden="1">
      <c r="A17" s="70"/>
      <c r="B17" s="70"/>
      <c r="C17" s="71"/>
      <c r="D17" s="68" t="s">
        <v>9</v>
      </c>
      <c r="E17" s="69"/>
      <c r="F17" s="69"/>
      <c r="G17" s="69"/>
      <c r="H17" s="69"/>
      <c r="I17" s="72"/>
      <c r="J17" s="72"/>
      <c r="K17" s="72"/>
      <c r="L17" s="72"/>
      <c r="M17" s="72"/>
    </row>
    <row r="18" spans="1:13" ht="24.75" customHeight="1" hidden="1">
      <c r="A18" s="70"/>
      <c r="B18" s="70"/>
      <c r="C18" s="71"/>
      <c r="D18" s="68" t="s">
        <v>13</v>
      </c>
      <c r="E18" s="69"/>
      <c r="F18" s="69"/>
      <c r="G18" s="69"/>
      <c r="H18" s="69"/>
      <c r="I18" s="72"/>
      <c r="J18" s="72"/>
      <c r="K18" s="73"/>
      <c r="L18" s="72"/>
      <c r="M18" s="72"/>
    </row>
    <row r="19" spans="1:13" ht="24.75" customHeight="1" hidden="1">
      <c r="A19" s="74"/>
      <c r="B19" s="74"/>
      <c r="C19" s="75"/>
      <c r="D19" s="68" t="s">
        <v>14</v>
      </c>
      <c r="E19" s="69">
        <f>SUM(E23,E27,)</f>
        <v>114000</v>
      </c>
      <c r="F19" s="69">
        <f aca="true" t="shared" si="0" ref="F19:K19">SUM(F23,F27)</f>
        <v>99000</v>
      </c>
      <c r="G19" s="69"/>
      <c r="H19" s="69">
        <f t="shared" si="0"/>
        <v>15000</v>
      </c>
      <c r="I19" s="69">
        <f t="shared" si="0"/>
        <v>114000</v>
      </c>
      <c r="J19" s="69"/>
      <c r="K19" s="69">
        <f t="shared" si="0"/>
        <v>114000</v>
      </c>
      <c r="L19" s="69"/>
      <c r="M19" s="69"/>
    </row>
    <row r="20" spans="1:13" ht="24.75" customHeight="1" hidden="1">
      <c r="A20" s="70"/>
      <c r="B20" s="70" t="s">
        <v>30</v>
      </c>
      <c r="C20" s="182" t="s">
        <v>31</v>
      </c>
      <c r="D20" s="68" t="s">
        <v>8</v>
      </c>
      <c r="E20" s="72">
        <f>SUM(I20,M20)</f>
        <v>99000</v>
      </c>
      <c r="F20" s="76">
        <v>99000</v>
      </c>
      <c r="G20" s="76"/>
      <c r="H20" s="76"/>
      <c r="I20" s="72">
        <f>SUM(J20,K20,L20)</f>
        <v>99000</v>
      </c>
      <c r="J20" s="72"/>
      <c r="K20" s="72">
        <v>99000</v>
      </c>
      <c r="L20" s="72"/>
      <c r="M20" s="72"/>
    </row>
    <row r="21" spans="1:13" ht="24.75" customHeight="1" hidden="1">
      <c r="A21" s="70"/>
      <c r="B21" s="70"/>
      <c r="C21" s="183"/>
      <c r="D21" s="68" t="s">
        <v>9</v>
      </c>
      <c r="E21" s="72"/>
      <c r="F21" s="76"/>
      <c r="G21" s="76"/>
      <c r="H21" s="76"/>
      <c r="I21" s="72"/>
      <c r="J21" s="72"/>
      <c r="K21" s="72"/>
      <c r="L21" s="72"/>
      <c r="M21" s="72"/>
    </row>
    <row r="22" spans="1:13" ht="24.75" customHeight="1" hidden="1">
      <c r="A22" s="70"/>
      <c r="B22" s="70"/>
      <c r="C22" s="183"/>
      <c r="D22" s="68" t="s">
        <v>13</v>
      </c>
      <c r="E22" s="72"/>
      <c r="F22" s="76"/>
      <c r="G22" s="76"/>
      <c r="H22" s="76"/>
      <c r="I22" s="72"/>
      <c r="J22" s="72"/>
      <c r="K22" s="72"/>
      <c r="L22" s="72"/>
      <c r="M22" s="72"/>
    </row>
    <row r="23" spans="1:13" ht="24.75" customHeight="1" hidden="1">
      <c r="A23" s="74"/>
      <c r="B23" s="74"/>
      <c r="C23" s="184"/>
      <c r="D23" s="68" t="s">
        <v>14</v>
      </c>
      <c r="E23" s="72">
        <f>SUM(E20,E21)-E22</f>
        <v>99000</v>
      </c>
      <c r="F23" s="76">
        <f>SUM(F20,F21)-F22</f>
        <v>99000</v>
      </c>
      <c r="G23" s="76"/>
      <c r="H23" s="76">
        <v>15000</v>
      </c>
      <c r="I23" s="72">
        <f>SUM(I20,I21)-I22</f>
        <v>99000</v>
      </c>
      <c r="J23" s="72"/>
      <c r="K23" s="72">
        <f>SUM(K20,K21)-K22</f>
        <v>99000</v>
      </c>
      <c r="L23" s="72"/>
      <c r="M23" s="72"/>
    </row>
    <row r="24" spans="1:13" ht="24.75" customHeight="1" hidden="1">
      <c r="A24" s="70"/>
      <c r="B24" s="70" t="s">
        <v>165</v>
      </c>
      <c r="C24" s="71" t="s">
        <v>166</v>
      </c>
      <c r="D24" s="68" t="s">
        <v>8</v>
      </c>
      <c r="E24" s="72">
        <f>SUM(I24,M24)</f>
        <v>15000</v>
      </c>
      <c r="F24" s="76"/>
      <c r="G24" s="76"/>
      <c r="H24" s="76"/>
      <c r="I24" s="72">
        <f>SUM(J24:L24)</f>
        <v>15000</v>
      </c>
      <c r="J24" s="72"/>
      <c r="K24" s="72">
        <v>15000</v>
      </c>
      <c r="L24" s="72"/>
      <c r="M24" s="72"/>
    </row>
    <row r="25" spans="1:13" ht="24.75" customHeight="1" hidden="1">
      <c r="A25" s="70"/>
      <c r="B25" s="70"/>
      <c r="C25" s="71"/>
      <c r="D25" s="68" t="s">
        <v>9</v>
      </c>
      <c r="E25" s="72"/>
      <c r="F25" s="76"/>
      <c r="G25" s="76"/>
      <c r="H25" s="76"/>
      <c r="I25" s="72"/>
      <c r="J25" s="72"/>
      <c r="K25" s="72"/>
      <c r="L25" s="72"/>
      <c r="M25" s="72"/>
    </row>
    <row r="26" spans="1:13" ht="24.75" customHeight="1" hidden="1">
      <c r="A26" s="70"/>
      <c r="B26" s="70"/>
      <c r="C26" s="71"/>
      <c r="D26" s="68" t="s">
        <v>13</v>
      </c>
      <c r="E26" s="72"/>
      <c r="F26" s="76"/>
      <c r="G26" s="76"/>
      <c r="H26" s="76"/>
      <c r="I26" s="72"/>
      <c r="J26" s="72"/>
      <c r="K26" s="72"/>
      <c r="L26" s="72"/>
      <c r="M26" s="72"/>
    </row>
    <row r="27" spans="1:13" ht="24.75" customHeight="1" hidden="1">
      <c r="A27" s="70"/>
      <c r="B27" s="70"/>
      <c r="C27" s="71"/>
      <c r="D27" s="68" t="s">
        <v>14</v>
      </c>
      <c r="E27" s="72">
        <f>SUM(E24,E25)-E26</f>
        <v>15000</v>
      </c>
      <c r="F27" s="76"/>
      <c r="G27" s="76"/>
      <c r="H27" s="76"/>
      <c r="I27" s="72">
        <f>SUM(I24,I25)-I26</f>
        <v>15000</v>
      </c>
      <c r="J27" s="72"/>
      <c r="K27" s="72">
        <f>SUM(K24,K25)-K26</f>
        <v>15000</v>
      </c>
      <c r="L27" s="72"/>
      <c r="M27" s="72"/>
    </row>
    <row r="28" spans="1:13" ht="24.75" customHeight="1" hidden="1">
      <c r="A28" s="65" t="s">
        <v>36</v>
      </c>
      <c r="B28" s="77"/>
      <c r="C28" s="67" t="s">
        <v>37</v>
      </c>
      <c r="D28" s="68" t="s">
        <v>8</v>
      </c>
      <c r="E28" s="69">
        <f>SUM(E32,E36)</f>
        <v>25200</v>
      </c>
      <c r="F28" s="69">
        <f>SUM(F32,F36)</f>
        <v>700</v>
      </c>
      <c r="G28" s="69"/>
      <c r="H28" s="69"/>
      <c r="I28" s="69">
        <f>SUM(I32,I36)</f>
        <v>25200</v>
      </c>
      <c r="J28" s="69"/>
      <c r="K28" s="69">
        <f>SUM(K32,K36)</f>
        <v>25200</v>
      </c>
      <c r="L28" s="69"/>
      <c r="M28" s="69"/>
    </row>
    <row r="29" spans="1:13" ht="24.75" customHeight="1" hidden="1">
      <c r="A29" s="70"/>
      <c r="B29" s="70"/>
      <c r="C29" s="71"/>
      <c r="D29" s="68" t="s">
        <v>9</v>
      </c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24.75" customHeight="1" hidden="1">
      <c r="A30" s="70"/>
      <c r="B30" s="70"/>
      <c r="C30" s="71"/>
      <c r="D30" s="68" t="s">
        <v>13</v>
      </c>
      <c r="E30" s="69"/>
      <c r="F30" s="69"/>
      <c r="G30" s="69"/>
      <c r="H30" s="69"/>
      <c r="I30" s="69"/>
      <c r="J30" s="69"/>
      <c r="K30" s="69"/>
      <c r="L30" s="69"/>
      <c r="M30" s="69"/>
    </row>
    <row r="31" spans="1:13" ht="24.75" customHeight="1" hidden="1">
      <c r="A31" s="74"/>
      <c r="B31" s="74"/>
      <c r="C31" s="75"/>
      <c r="D31" s="68" t="s">
        <v>14</v>
      </c>
      <c r="E31" s="69">
        <f>SUM(E35,E39)</f>
        <v>25200</v>
      </c>
      <c r="F31" s="69">
        <f>SUM(F35,F39)</f>
        <v>700</v>
      </c>
      <c r="G31" s="69"/>
      <c r="H31" s="69"/>
      <c r="I31" s="69">
        <f>SUM(I35,I39)</f>
        <v>25200</v>
      </c>
      <c r="J31" s="69"/>
      <c r="K31" s="69">
        <f>SUM(K35,K39)</f>
        <v>25200</v>
      </c>
      <c r="L31" s="69"/>
      <c r="M31" s="69"/>
    </row>
    <row r="32" spans="1:13" ht="24.75" customHeight="1" hidden="1">
      <c r="A32" s="77"/>
      <c r="B32" s="77" t="s">
        <v>38</v>
      </c>
      <c r="C32" s="78" t="s">
        <v>39</v>
      </c>
      <c r="D32" s="68" t="s">
        <v>8</v>
      </c>
      <c r="E32" s="72">
        <f>SUM(I32,M32)</f>
        <v>4400</v>
      </c>
      <c r="F32" s="76">
        <v>700</v>
      </c>
      <c r="G32" s="76"/>
      <c r="H32" s="76"/>
      <c r="I32" s="72">
        <f>SUM(J32,K32,L32)</f>
        <v>4400</v>
      </c>
      <c r="J32" s="72"/>
      <c r="K32" s="72">
        <f>700+3700</f>
        <v>4400</v>
      </c>
      <c r="L32" s="72"/>
      <c r="M32" s="72"/>
    </row>
    <row r="33" spans="1:13" ht="24.75" customHeight="1" hidden="1">
      <c r="A33" s="70"/>
      <c r="B33" s="70"/>
      <c r="C33" s="71"/>
      <c r="D33" s="68" t="s">
        <v>9</v>
      </c>
      <c r="E33" s="72"/>
      <c r="F33" s="76"/>
      <c r="G33" s="76"/>
      <c r="H33" s="76"/>
      <c r="I33" s="72"/>
      <c r="J33" s="72"/>
      <c r="K33" s="72"/>
      <c r="L33" s="72"/>
      <c r="M33" s="72"/>
    </row>
    <row r="34" spans="1:13" ht="24.75" customHeight="1" hidden="1">
      <c r="A34" s="70"/>
      <c r="B34" s="70"/>
      <c r="C34" s="71"/>
      <c r="D34" s="68" t="s">
        <v>13</v>
      </c>
      <c r="E34" s="72"/>
      <c r="F34" s="76"/>
      <c r="G34" s="76"/>
      <c r="H34" s="76"/>
      <c r="I34" s="72"/>
      <c r="J34" s="72"/>
      <c r="K34" s="72"/>
      <c r="L34" s="72"/>
      <c r="M34" s="72"/>
    </row>
    <row r="35" spans="1:13" ht="24.75" customHeight="1" hidden="1">
      <c r="A35" s="74"/>
      <c r="B35" s="74"/>
      <c r="C35" s="75"/>
      <c r="D35" s="68" t="s">
        <v>14</v>
      </c>
      <c r="E35" s="72">
        <f>SUM(E32,E33)-E34</f>
        <v>4400</v>
      </c>
      <c r="F35" s="76">
        <f>SUM(F32,F33)-F34</f>
        <v>700</v>
      </c>
      <c r="G35" s="76"/>
      <c r="H35" s="76"/>
      <c r="I35" s="72">
        <f>SUM(I32,I33)-I34</f>
        <v>4400</v>
      </c>
      <c r="J35" s="72"/>
      <c r="K35" s="72">
        <f>SUM(K32,K33)-K34</f>
        <v>4400</v>
      </c>
      <c r="L35" s="72"/>
      <c r="M35" s="72"/>
    </row>
    <row r="36" spans="1:13" ht="24.75" customHeight="1" hidden="1">
      <c r="A36" s="77"/>
      <c r="B36" s="77" t="s">
        <v>40</v>
      </c>
      <c r="C36" s="185" t="s">
        <v>41</v>
      </c>
      <c r="D36" s="68" t="s">
        <v>8</v>
      </c>
      <c r="E36" s="72">
        <f>SUM(I36,M36)</f>
        <v>20800</v>
      </c>
      <c r="F36" s="76"/>
      <c r="G36" s="76"/>
      <c r="H36" s="76"/>
      <c r="I36" s="72">
        <f>SUM(J36,K36,L36)</f>
        <v>20800</v>
      </c>
      <c r="J36" s="72"/>
      <c r="K36" s="72">
        <v>20800</v>
      </c>
      <c r="L36" s="72"/>
      <c r="M36" s="72"/>
    </row>
    <row r="37" spans="1:13" ht="24.75" customHeight="1" hidden="1">
      <c r="A37" s="70"/>
      <c r="B37" s="70"/>
      <c r="C37" s="186"/>
      <c r="D37" s="68" t="s">
        <v>9</v>
      </c>
      <c r="E37" s="79"/>
      <c r="F37" s="80"/>
      <c r="G37" s="80"/>
      <c r="H37" s="76"/>
      <c r="I37" s="79"/>
      <c r="J37" s="79"/>
      <c r="K37" s="72"/>
      <c r="L37" s="72"/>
      <c r="M37" s="72"/>
    </row>
    <row r="38" spans="1:13" ht="24.75" customHeight="1" hidden="1">
      <c r="A38" s="70"/>
      <c r="B38" s="70"/>
      <c r="C38" s="186"/>
      <c r="D38" s="68" t="s">
        <v>13</v>
      </c>
      <c r="E38" s="79"/>
      <c r="F38" s="80"/>
      <c r="G38" s="80"/>
      <c r="H38" s="76"/>
      <c r="I38" s="79"/>
      <c r="J38" s="79"/>
      <c r="K38" s="72"/>
      <c r="L38" s="72"/>
      <c r="M38" s="72"/>
    </row>
    <row r="39" spans="1:13" ht="24.75" customHeight="1" hidden="1">
      <c r="A39" s="74"/>
      <c r="B39" s="74"/>
      <c r="C39" s="187"/>
      <c r="D39" s="68" t="s">
        <v>14</v>
      </c>
      <c r="E39" s="79">
        <f>SUM(E36,E37)-E38</f>
        <v>20800</v>
      </c>
      <c r="F39" s="80"/>
      <c r="G39" s="80"/>
      <c r="H39" s="80"/>
      <c r="I39" s="79">
        <f>SUM(I36,I37)-I38</f>
        <v>20800</v>
      </c>
      <c r="J39" s="79"/>
      <c r="K39" s="79">
        <f>SUM(K36,K37)-K38</f>
        <v>20800</v>
      </c>
      <c r="L39" s="72"/>
      <c r="M39" s="72"/>
    </row>
    <row r="40" spans="1:13" ht="24.75" customHeight="1" hidden="1">
      <c r="A40" s="65" t="s">
        <v>46</v>
      </c>
      <c r="B40" s="77"/>
      <c r="C40" s="67" t="s">
        <v>47</v>
      </c>
      <c r="D40" s="81" t="s">
        <v>8</v>
      </c>
      <c r="E40" s="82">
        <f>SUM(E44)</f>
        <v>3501700</v>
      </c>
      <c r="F40" s="82"/>
      <c r="G40" s="82"/>
      <c r="H40" s="82"/>
      <c r="I40" s="82">
        <f>SUM(I44)</f>
        <v>1731700</v>
      </c>
      <c r="J40" s="82">
        <f>SUM(J44)</f>
        <v>900000</v>
      </c>
      <c r="K40" s="82">
        <f>SUM(K44)</f>
        <v>831700</v>
      </c>
      <c r="L40" s="82"/>
      <c r="M40" s="82">
        <f>SUM(M44)</f>
        <v>1770000</v>
      </c>
    </row>
    <row r="41" spans="1:13" ht="24.75" customHeight="1" hidden="1">
      <c r="A41" s="83"/>
      <c r="B41" s="70"/>
      <c r="C41" s="84"/>
      <c r="D41" s="81" t="s">
        <v>9</v>
      </c>
      <c r="E41" s="82"/>
      <c r="F41" s="82"/>
      <c r="G41" s="82"/>
      <c r="H41" s="82"/>
      <c r="I41" s="82"/>
      <c r="J41" s="82"/>
      <c r="K41" s="82"/>
      <c r="L41" s="82"/>
      <c r="M41" s="82"/>
    </row>
    <row r="42" spans="1:13" ht="24.75" customHeight="1" hidden="1">
      <c r="A42" s="83"/>
      <c r="B42" s="70"/>
      <c r="C42" s="84"/>
      <c r="D42" s="81" t="s">
        <v>13</v>
      </c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24.75" customHeight="1" hidden="1">
      <c r="A43" s="83"/>
      <c r="B43" s="70"/>
      <c r="C43" s="84"/>
      <c r="D43" s="85" t="s">
        <v>14</v>
      </c>
      <c r="E43" s="82">
        <f>SUM(E47)</f>
        <v>3501700</v>
      </c>
      <c r="F43" s="82"/>
      <c r="G43" s="82"/>
      <c r="H43" s="82"/>
      <c r="I43" s="82">
        <f>SUM(I47)</f>
        <v>1731700</v>
      </c>
      <c r="J43" s="82">
        <f>SUM(J47)</f>
        <v>900000</v>
      </c>
      <c r="K43" s="82">
        <f>SUM(K47)</f>
        <v>831700</v>
      </c>
      <c r="L43" s="82"/>
      <c r="M43" s="82">
        <f>SUM(M47)</f>
        <v>1770000</v>
      </c>
    </row>
    <row r="44" spans="1:13" ht="24.75" customHeight="1" hidden="1">
      <c r="A44" s="86"/>
      <c r="B44" s="77" t="s">
        <v>48</v>
      </c>
      <c r="C44" s="87" t="s">
        <v>49</v>
      </c>
      <c r="D44" s="85" t="s">
        <v>8</v>
      </c>
      <c r="E44" s="72">
        <f>SUM(I44,M44)</f>
        <v>3501700</v>
      </c>
      <c r="F44" s="76"/>
      <c r="G44" s="88"/>
      <c r="H44" s="89"/>
      <c r="I44" s="72">
        <f>SUM(K44,J44)</f>
        <v>1731700</v>
      </c>
      <c r="J44" s="90">
        <v>900000</v>
      </c>
      <c r="K44" s="89">
        <f>651400-19700+200000</f>
        <v>831700</v>
      </c>
      <c r="L44" s="79"/>
      <c r="M44" s="72">
        <v>1770000</v>
      </c>
    </row>
    <row r="45" spans="1:13" ht="24.75" customHeight="1" hidden="1">
      <c r="A45" s="70"/>
      <c r="B45" s="70"/>
      <c r="C45" s="71"/>
      <c r="D45" s="81" t="s">
        <v>9</v>
      </c>
      <c r="E45" s="72"/>
      <c r="F45" s="76"/>
      <c r="G45" s="91"/>
      <c r="H45" s="89"/>
      <c r="I45" s="72"/>
      <c r="J45" s="92"/>
      <c r="K45" s="89"/>
      <c r="L45" s="90"/>
      <c r="M45" s="72"/>
    </row>
    <row r="46" spans="1:13" ht="24.75" customHeight="1" hidden="1">
      <c r="A46" s="70"/>
      <c r="B46" s="70"/>
      <c r="C46" s="71"/>
      <c r="D46" s="81" t="s">
        <v>13</v>
      </c>
      <c r="E46" s="72"/>
      <c r="F46" s="76"/>
      <c r="G46" s="80"/>
      <c r="H46" s="93"/>
      <c r="I46" s="72"/>
      <c r="J46" s="79"/>
      <c r="K46" s="93"/>
      <c r="L46" s="90"/>
      <c r="M46" s="72"/>
    </row>
    <row r="47" spans="1:13" ht="24.75" customHeight="1" hidden="1">
      <c r="A47" s="74"/>
      <c r="B47" s="74"/>
      <c r="C47" s="75"/>
      <c r="D47" s="68" t="s">
        <v>14</v>
      </c>
      <c r="E47" s="72">
        <f>SUM(E44,E45)-E46</f>
        <v>3501700</v>
      </c>
      <c r="F47" s="76"/>
      <c r="G47" s="76"/>
      <c r="H47" s="76"/>
      <c r="I47" s="72">
        <f>SUM(I44,I45)-I46</f>
        <v>1731700</v>
      </c>
      <c r="J47" s="72">
        <f>SUM(J44,J45)-J46</f>
        <v>900000</v>
      </c>
      <c r="K47" s="72">
        <f>SUM(K44,K45)-K46</f>
        <v>831700</v>
      </c>
      <c r="L47" s="72"/>
      <c r="M47" s="72">
        <f>SUM(M44,M45)-M46</f>
        <v>1770000</v>
      </c>
    </row>
    <row r="48" spans="1:13" ht="24.75" customHeight="1" hidden="1">
      <c r="A48" s="65" t="s">
        <v>50</v>
      </c>
      <c r="B48" s="77"/>
      <c r="C48" s="188" t="s">
        <v>51</v>
      </c>
      <c r="D48" s="81" t="s">
        <v>8</v>
      </c>
      <c r="E48" s="82">
        <f>SUM(E52)</f>
        <v>11700</v>
      </c>
      <c r="F48" s="82">
        <f>SUM(F52)</f>
        <v>5000</v>
      </c>
      <c r="G48" s="82"/>
      <c r="H48" s="82"/>
      <c r="I48" s="82">
        <f>SUM(I52)</f>
        <v>11700</v>
      </c>
      <c r="J48" s="82"/>
      <c r="K48" s="82">
        <f>SUM(K52)</f>
        <v>11700</v>
      </c>
      <c r="L48" s="79"/>
      <c r="M48" s="72"/>
    </row>
    <row r="49" spans="1:13" ht="24.75" customHeight="1" hidden="1">
      <c r="A49" s="70"/>
      <c r="B49" s="70"/>
      <c r="C49" s="189"/>
      <c r="D49" s="81" t="s">
        <v>9</v>
      </c>
      <c r="E49" s="82"/>
      <c r="F49" s="82"/>
      <c r="G49" s="82"/>
      <c r="H49" s="69"/>
      <c r="I49" s="82"/>
      <c r="J49" s="82"/>
      <c r="K49" s="82"/>
      <c r="L49" s="72"/>
      <c r="M49" s="72"/>
    </row>
    <row r="50" spans="1:13" ht="24.75" customHeight="1" hidden="1">
      <c r="A50" s="70"/>
      <c r="B50" s="70"/>
      <c r="C50" s="71"/>
      <c r="D50" s="81" t="s">
        <v>13</v>
      </c>
      <c r="E50" s="82"/>
      <c r="F50" s="82"/>
      <c r="G50" s="82"/>
      <c r="H50" s="69"/>
      <c r="I50" s="82"/>
      <c r="J50" s="82"/>
      <c r="K50" s="69"/>
      <c r="L50" s="72"/>
      <c r="M50" s="72"/>
    </row>
    <row r="51" spans="1:13" ht="24.75" customHeight="1" hidden="1">
      <c r="A51" s="70"/>
      <c r="B51" s="70"/>
      <c r="C51" s="71"/>
      <c r="D51" s="81" t="s">
        <v>14</v>
      </c>
      <c r="E51" s="82">
        <f>SUM(E55)</f>
        <v>11700</v>
      </c>
      <c r="F51" s="82">
        <f>SUM(F55)</f>
        <v>5000</v>
      </c>
      <c r="G51" s="82"/>
      <c r="H51" s="82"/>
      <c r="I51" s="82">
        <f>SUM(I55)</f>
        <v>11700</v>
      </c>
      <c r="J51" s="82"/>
      <c r="K51" s="82">
        <f>SUM(K55)</f>
        <v>11700</v>
      </c>
      <c r="L51" s="72"/>
      <c r="M51" s="72"/>
    </row>
    <row r="52" spans="1:13" ht="24.75" customHeight="1" hidden="1">
      <c r="A52" s="86"/>
      <c r="B52" s="77" t="s">
        <v>52</v>
      </c>
      <c r="C52" s="155" t="s">
        <v>149</v>
      </c>
      <c r="D52" s="81" t="s">
        <v>8</v>
      </c>
      <c r="E52" s="79">
        <f>SUM(I52,M52)</f>
        <v>11700</v>
      </c>
      <c r="F52" s="80">
        <v>5000</v>
      </c>
      <c r="G52" s="80"/>
      <c r="H52" s="76"/>
      <c r="I52" s="79">
        <f>SUM(J52:K52)</f>
        <v>11700</v>
      </c>
      <c r="J52" s="79"/>
      <c r="K52" s="72">
        <f>5000+6700</f>
        <v>11700</v>
      </c>
      <c r="L52" s="72"/>
      <c r="M52" s="72"/>
    </row>
    <row r="53" spans="1:13" ht="24.75" customHeight="1" hidden="1">
      <c r="A53" s="70"/>
      <c r="B53" s="70"/>
      <c r="C53" s="156"/>
      <c r="D53" s="81" t="s">
        <v>9</v>
      </c>
      <c r="E53" s="79"/>
      <c r="F53" s="80"/>
      <c r="G53" s="80"/>
      <c r="H53" s="76"/>
      <c r="I53" s="79"/>
      <c r="J53" s="79"/>
      <c r="K53" s="72"/>
      <c r="L53" s="72"/>
      <c r="M53" s="72"/>
    </row>
    <row r="54" spans="1:13" ht="24.75" customHeight="1" hidden="1">
      <c r="A54" s="70"/>
      <c r="B54" s="70"/>
      <c r="C54" s="71"/>
      <c r="D54" s="81" t="s">
        <v>13</v>
      </c>
      <c r="E54" s="79"/>
      <c r="F54" s="80"/>
      <c r="G54" s="80"/>
      <c r="H54" s="76"/>
      <c r="I54" s="79"/>
      <c r="J54" s="79"/>
      <c r="K54" s="72"/>
      <c r="L54" s="72"/>
      <c r="M54" s="72"/>
    </row>
    <row r="55" spans="1:13" ht="22.5" customHeight="1" hidden="1">
      <c r="A55" s="74"/>
      <c r="B55" s="74"/>
      <c r="C55" s="75"/>
      <c r="D55" s="68" t="s">
        <v>14</v>
      </c>
      <c r="E55" s="72">
        <f>SUM(E52,E53)-E54</f>
        <v>11700</v>
      </c>
      <c r="F55" s="76">
        <f>SUM(F52,F53)-F54</f>
        <v>5000</v>
      </c>
      <c r="G55" s="76"/>
      <c r="H55" s="76"/>
      <c r="I55" s="72">
        <f>SUM(I52,I53)-I54</f>
        <v>11700</v>
      </c>
      <c r="J55" s="72"/>
      <c r="K55" s="72">
        <f>SUM(K52,K53)-K54</f>
        <v>11700</v>
      </c>
      <c r="L55" s="72"/>
      <c r="M55" s="72"/>
    </row>
    <row r="56" spans="1:13" ht="24.75" customHeight="1" hidden="1">
      <c r="A56" s="65" t="s">
        <v>53</v>
      </c>
      <c r="B56" s="77"/>
      <c r="C56" s="67" t="s">
        <v>54</v>
      </c>
      <c r="D56" s="81" t="s">
        <v>8</v>
      </c>
      <c r="E56" s="82">
        <f>SUM(E60,E64,E68)</f>
        <v>280100</v>
      </c>
      <c r="F56" s="82">
        <f>SUM(F60,F64,F68)</f>
        <v>268800</v>
      </c>
      <c r="G56" s="82">
        <f>SUM(G60,G64,G68)</f>
        <v>4000</v>
      </c>
      <c r="H56" s="82"/>
      <c r="I56" s="82">
        <f>SUM(I60,I64,I68)</f>
        <v>276100</v>
      </c>
      <c r="J56" s="82">
        <f>SUM(J60,J64,J68)</f>
        <v>137963</v>
      </c>
      <c r="K56" s="82">
        <f>SUM(K60,K64,K68)</f>
        <v>138137</v>
      </c>
      <c r="L56" s="82"/>
      <c r="M56" s="82">
        <f>SUM(M60,M64,M68)</f>
        <v>4000</v>
      </c>
    </row>
    <row r="57" spans="1:13" ht="24.75" customHeight="1" hidden="1">
      <c r="A57" s="70"/>
      <c r="B57" s="70"/>
      <c r="C57" s="71"/>
      <c r="D57" s="81" t="s">
        <v>9</v>
      </c>
      <c r="E57" s="82"/>
      <c r="F57" s="82"/>
      <c r="G57" s="82"/>
      <c r="H57" s="82"/>
      <c r="I57" s="82"/>
      <c r="J57" s="82"/>
      <c r="K57" s="82"/>
      <c r="L57" s="82"/>
      <c r="M57" s="82"/>
    </row>
    <row r="58" spans="1:13" ht="24.75" customHeight="1" hidden="1">
      <c r="A58" s="70"/>
      <c r="B58" s="70"/>
      <c r="C58" s="71"/>
      <c r="D58" s="81" t="s">
        <v>13</v>
      </c>
      <c r="E58" s="82"/>
      <c r="F58" s="82"/>
      <c r="G58" s="82"/>
      <c r="H58" s="82"/>
      <c r="I58" s="82"/>
      <c r="J58" s="82"/>
      <c r="K58" s="82"/>
      <c r="L58" s="82"/>
      <c r="M58" s="82"/>
    </row>
    <row r="59" spans="1:13" ht="24.75" customHeight="1" hidden="1">
      <c r="A59" s="70"/>
      <c r="B59" s="70"/>
      <c r="C59" s="71"/>
      <c r="D59" s="81" t="s">
        <v>14</v>
      </c>
      <c r="E59" s="82">
        <f>SUM(E63,E67,E71)</f>
        <v>280100</v>
      </c>
      <c r="F59" s="82">
        <f>SUM(F63,F67,F71)</f>
        <v>268800</v>
      </c>
      <c r="G59" s="82">
        <f>SUM(G63,G67,G71)</f>
        <v>4000</v>
      </c>
      <c r="H59" s="82"/>
      <c r="I59" s="82">
        <f>SUM(I63,I67,I71)</f>
        <v>276100</v>
      </c>
      <c r="J59" s="82">
        <f>SUM(J63,J67,J71)</f>
        <v>137963</v>
      </c>
      <c r="K59" s="82">
        <f>SUM(K56:K57)-K58</f>
        <v>138137</v>
      </c>
      <c r="L59" s="82"/>
      <c r="M59" s="82">
        <f>SUM(M63,M67,M71)</f>
        <v>4000</v>
      </c>
    </row>
    <row r="60" spans="1:13" ht="24.75" customHeight="1" hidden="1">
      <c r="A60" s="86"/>
      <c r="B60" s="77" t="s">
        <v>55</v>
      </c>
      <c r="C60" s="155" t="s">
        <v>142</v>
      </c>
      <c r="D60" s="81" t="s">
        <v>8</v>
      </c>
      <c r="E60" s="79">
        <f>SUM(I60,M60)</f>
        <v>115400</v>
      </c>
      <c r="F60" s="80">
        <v>115400</v>
      </c>
      <c r="G60" s="80"/>
      <c r="H60" s="76"/>
      <c r="I60" s="79">
        <f>SUM(J60,K60,L60)</f>
        <v>115400</v>
      </c>
      <c r="J60" s="79"/>
      <c r="K60" s="72">
        <v>115400</v>
      </c>
      <c r="L60" s="72"/>
      <c r="M60" s="72"/>
    </row>
    <row r="61" spans="1:13" ht="24.75" customHeight="1" hidden="1">
      <c r="A61" s="70"/>
      <c r="B61" s="70"/>
      <c r="C61" s="156"/>
      <c r="D61" s="81" t="s">
        <v>9</v>
      </c>
      <c r="E61" s="79"/>
      <c r="F61" s="80"/>
      <c r="G61" s="80"/>
      <c r="H61" s="76"/>
      <c r="I61" s="79"/>
      <c r="J61" s="79"/>
      <c r="K61" s="72"/>
      <c r="L61" s="72"/>
      <c r="M61" s="72"/>
    </row>
    <row r="62" spans="1:13" ht="24.75" customHeight="1" hidden="1">
      <c r="A62" s="70"/>
      <c r="B62" s="70"/>
      <c r="C62" s="71"/>
      <c r="D62" s="81" t="s">
        <v>13</v>
      </c>
      <c r="E62" s="79"/>
      <c r="F62" s="80"/>
      <c r="G62" s="80"/>
      <c r="H62" s="76"/>
      <c r="I62" s="79"/>
      <c r="J62" s="79"/>
      <c r="K62" s="72"/>
      <c r="L62" s="72"/>
      <c r="M62" s="72"/>
    </row>
    <row r="63" spans="1:13" ht="24.75" customHeight="1" hidden="1">
      <c r="A63" s="74"/>
      <c r="B63" s="74"/>
      <c r="C63" s="75"/>
      <c r="D63" s="68" t="s">
        <v>14</v>
      </c>
      <c r="E63" s="72">
        <f>SUM(E60,E61)-E62</f>
        <v>115400</v>
      </c>
      <c r="F63" s="76">
        <f>SUM(F60,F61)-F62</f>
        <v>115400</v>
      </c>
      <c r="G63" s="76"/>
      <c r="H63" s="76"/>
      <c r="I63" s="72">
        <f>SUM(I60,I61)-I62</f>
        <v>115400</v>
      </c>
      <c r="J63" s="72"/>
      <c r="K63" s="72">
        <f>SUM(K60,K61)-K62</f>
        <v>115400</v>
      </c>
      <c r="L63" s="72"/>
      <c r="M63" s="72"/>
    </row>
    <row r="64" spans="1:13" ht="24.75" customHeight="1" hidden="1">
      <c r="A64" s="86"/>
      <c r="B64" s="77" t="s">
        <v>56</v>
      </c>
      <c r="C64" s="155" t="s">
        <v>57</v>
      </c>
      <c r="D64" s="81" t="s">
        <v>8</v>
      </c>
      <c r="E64" s="79">
        <f>SUM(I64,M64)</f>
        <v>5300</v>
      </c>
      <c r="F64" s="80">
        <v>2000</v>
      </c>
      <c r="G64" s="80"/>
      <c r="H64" s="76"/>
      <c r="I64" s="79">
        <f>SUM(J64:K64)</f>
        <v>5300</v>
      </c>
      <c r="J64" s="79"/>
      <c r="K64" s="72">
        <f>2000+3300</f>
        <v>5300</v>
      </c>
      <c r="L64" s="72"/>
      <c r="M64" s="72"/>
    </row>
    <row r="65" spans="1:13" ht="24.75" customHeight="1" hidden="1">
      <c r="A65" s="70"/>
      <c r="B65" s="70"/>
      <c r="C65" s="156"/>
      <c r="D65" s="81" t="s">
        <v>9</v>
      </c>
      <c r="E65" s="79"/>
      <c r="F65" s="80"/>
      <c r="G65" s="80"/>
      <c r="H65" s="76"/>
      <c r="I65" s="79"/>
      <c r="J65" s="79"/>
      <c r="K65" s="72"/>
      <c r="L65" s="72"/>
      <c r="M65" s="72"/>
    </row>
    <row r="66" spans="1:13" ht="24.75" customHeight="1" hidden="1">
      <c r="A66" s="70"/>
      <c r="B66" s="70"/>
      <c r="C66" s="71"/>
      <c r="D66" s="81" t="s">
        <v>13</v>
      </c>
      <c r="E66" s="79"/>
      <c r="F66" s="80"/>
      <c r="G66" s="80"/>
      <c r="H66" s="76"/>
      <c r="I66" s="79"/>
      <c r="J66" s="79"/>
      <c r="K66" s="72"/>
      <c r="L66" s="72"/>
      <c r="M66" s="72"/>
    </row>
    <row r="67" spans="1:13" ht="24.75" customHeight="1" hidden="1">
      <c r="A67" s="70"/>
      <c r="B67" s="70"/>
      <c r="C67" s="71"/>
      <c r="D67" s="81" t="s">
        <v>14</v>
      </c>
      <c r="E67" s="79">
        <f>SUM(E64,E65)-E66</f>
        <v>5300</v>
      </c>
      <c r="F67" s="80">
        <f>SUM(F64,F65)-F66</f>
        <v>2000</v>
      </c>
      <c r="G67" s="80"/>
      <c r="H67" s="80"/>
      <c r="I67" s="79">
        <f>SUM(I64,I65)-I66</f>
        <v>5300</v>
      </c>
      <c r="J67" s="79"/>
      <c r="K67" s="79">
        <f>SUM(K64,K65)-K66</f>
        <v>5300</v>
      </c>
      <c r="L67" s="72"/>
      <c r="M67" s="72"/>
    </row>
    <row r="68" spans="1:13" ht="24.75" customHeight="1" hidden="1">
      <c r="A68" s="86"/>
      <c r="B68" s="77" t="s">
        <v>58</v>
      </c>
      <c r="C68" s="87" t="s">
        <v>59</v>
      </c>
      <c r="D68" s="81" t="s">
        <v>8</v>
      </c>
      <c r="E68" s="79">
        <f>SUM(I68,M68)</f>
        <v>159400</v>
      </c>
      <c r="F68" s="80">
        <v>151400</v>
      </c>
      <c r="G68" s="80">
        <v>4000</v>
      </c>
      <c r="H68" s="80"/>
      <c r="I68" s="79">
        <f>SUM(K68,J68)</f>
        <v>155400</v>
      </c>
      <c r="J68" s="79">
        <v>137963</v>
      </c>
      <c r="K68" s="72">
        <v>17437</v>
      </c>
      <c r="L68" s="72"/>
      <c r="M68" s="72">
        <v>4000</v>
      </c>
    </row>
    <row r="69" spans="1:13" ht="24.75" customHeight="1" hidden="1">
      <c r="A69" s="70"/>
      <c r="B69" s="70"/>
      <c r="C69" s="71"/>
      <c r="D69" s="81" t="s">
        <v>9</v>
      </c>
      <c r="E69" s="79"/>
      <c r="F69" s="80"/>
      <c r="G69" s="80"/>
      <c r="H69" s="76"/>
      <c r="I69" s="79"/>
      <c r="J69" s="79"/>
      <c r="K69" s="72"/>
      <c r="L69" s="72"/>
      <c r="M69" s="72"/>
    </row>
    <row r="70" spans="1:13" ht="24.75" customHeight="1" hidden="1">
      <c r="A70" s="70"/>
      <c r="B70" s="70"/>
      <c r="C70" s="71"/>
      <c r="D70" s="81" t="s">
        <v>13</v>
      </c>
      <c r="E70" s="79"/>
      <c r="F70" s="80"/>
      <c r="G70" s="80"/>
      <c r="H70" s="76"/>
      <c r="I70" s="79"/>
      <c r="J70" s="79"/>
      <c r="K70" s="72"/>
      <c r="L70" s="72"/>
      <c r="M70" s="72"/>
    </row>
    <row r="71" spans="1:13" ht="24.75" customHeight="1" hidden="1">
      <c r="A71" s="70"/>
      <c r="B71" s="70"/>
      <c r="C71" s="71"/>
      <c r="D71" s="81" t="s">
        <v>14</v>
      </c>
      <c r="E71" s="79">
        <f>SUM(E68,E69)-E70</f>
        <v>159400</v>
      </c>
      <c r="F71" s="80">
        <f>SUM(F68,F69)-F70</f>
        <v>151400</v>
      </c>
      <c r="G71" s="80">
        <f>SUM(G68,G69)-G70</f>
        <v>4000</v>
      </c>
      <c r="H71" s="80"/>
      <c r="I71" s="79">
        <f>SUM(I68,I69)-I70</f>
        <v>155400</v>
      </c>
      <c r="J71" s="79">
        <f>SUM(J68,J69)-J70</f>
        <v>137963</v>
      </c>
      <c r="K71" s="79">
        <f>SUM(K68,K69,)-K70</f>
        <v>17437</v>
      </c>
      <c r="L71" s="79"/>
      <c r="M71" s="79">
        <f>SUM(M68,M69,M70)-M70</f>
        <v>4000</v>
      </c>
    </row>
    <row r="72" spans="1:13" ht="24.75" customHeight="1" hidden="1">
      <c r="A72" s="65" t="s">
        <v>60</v>
      </c>
      <c r="B72" s="77"/>
      <c r="C72" s="67" t="s">
        <v>61</v>
      </c>
      <c r="D72" s="81" t="s">
        <v>8</v>
      </c>
      <c r="E72" s="82">
        <f>SUM(E76,E80,E84,E88,E92)</f>
        <v>3734097</v>
      </c>
      <c r="F72" s="82">
        <f>SUM(F76,F80,F84,F88,F92)</f>
        <v>174600</v>
      </c>
      <c r="G72" s="82"/>
      <c r="H72" s="82">
        <f>SUM(H76,H80,H84,H88,H92)</f>
        <v>19640</v>
      </c>
      <c r="I72" s="82">
        <f>SUM(I76,I80,I84,I88,I92)</f>
        <v>3726797</v>
      </c>
      <c r="J72" s="82">
        <f>SUM(J76,J80,J84,J88,J92)</f>
        <v>2262063</v>
      </c>
      <c r="K72" s="82">
        <f>SUM(K76,K80,K84,K88,K92)</f>
        <v>1464734</v>
      </c>
      <c r="L72" s="82"/>
      <c r="M72" s="82">
        <f>SUM(M76,M80,M84,M88,M92)</f>
        <v>7300</v>
      </c>
    </row>
    <row r="73" spans="1:13" ht="24.75" customHeight="1" hidden="1">
      <c r="A73" s="70"/>
      <c r="B73" s="70"/>
      <c r="C73" s="71"/>
      <c r="D73" s="81" t="s">
        <v>9</v>
      </c>
      <c r="E73" s="82"/>
      <c r="F73" s="82"/>
      <c r="G73" s="82"/>
      <c r="H73" s="69"/>
      <c r="I73" s="82"/>
      <c r="J73" s="82"/>
      <c r="K73" s="82"/>
      <c r="L73" s="69"/>
      <c r="M73" s="69"/>
    </row>
    <row r="74" spans="1:13" ht="24.75" customHeight="1" hidden="1">
      <c r="A74" s="70"/>
      <c r="B74" s="70"/>
      <c r="C74" s="71"/>
      <c r="D74" s="81" t="s">
        <v>13</v>
      </c>
      <c r="E74" s="82"/>
      <c r="F74" s="82"/>
      <c r="G74" s="82"/>
      <c r="H74" s="82"/>
      <c r="I74" s="82"/>
      <c r="J74" s="82"/>
      <c r="K74" s="82"/>
      <c r="L74" s="82"/>
      <c r="M74" s="82"/>
    </row>
    <row r="75" spans="1:13" ht="24.75" customHeight="1" hidden="1">
      <c r="A75" s="74"/>
      <c r="B75" s="74"/>
      <c r="C75" s="75"/>
      <c r="D75" s="68" t="s">
        <v>14</v>
      </c>
      <c r="E75" s="69">
        <f>SUM(I75,M75)</f>
        <v>3734097</v>
      </c>
      <c r="F75" s="69">
        <f>SUM(F79,F83,F87,F91,F95)</f>
        <v>174600</v>
      </c>
      <c r="G75" s="69"/>
      <c r="H75" s="69">
        <f>SUM(H72:H73)-H74</f>
        <v>19640</v>
      </c>
      <c r="I75" s="69">
        <f>SUM(J75:K75)</f>
        <v>3726797</v>
      </c>
      <c r="J75" s="69">
        <f>SUM(J79,J83,J87,J91)</f>
        <v>2262063</v>
      </c>
      <c r="K75" s="69">
        <f>SUM(K72:K73)-K74</f>
        <v>1464734</v>
      </c>
      <c r="L75" s="69"/>
      <c r="M75" s="69">
        <f>SUM(M79,M83,M87,M91)</f>
        <v>7300</v>
      </c>
    </row>
    <row r="76" spans="1:13" ht="24.75" customHeight="1" hidden="1">
      <c r="A76" s="86"/>
      <c r="B76" s="77" t="s">
        <v>62</v>
      </c>
      <c r="C76" s="87" t="s">
        <v>63</v>
      </c>
      <c r="D76" s="81" t="s">
        <v>8</v>
      </c>
      <c r="E76" s="79">
        <f>SUM(I76,M76)</f>
        <v>161240</v>
      </c>
      <c r="F76" s="80">
        <v>149600</v>
      </c>
      <c r="G76" s="80"/>
      <c r="H76" s="76">
        <v>11640</v>
      </c>
      <c r="I76" s="79">
        <f>SUM(J76:L76)</f>
        <v>161240</v>
      </c>
      <c r="J76" s="79">
        <v>161240</v>
      </c>
      <c r="K76" s="72"/>
      <c r="L76" s="72"/>
      <c r="M76" s="72"/>
    </row>
    <row r="77" spans="1:13" ht="24.75" customHeight="1" hidden="1">
      <c r="A77" s="70"/>
      <c r="B77" s="70"/>
      <c r="C77" s="71"/>
      <c r="D77" s="81" t="s">
        <v>9</v>
      </c>
      <c r="E77" s="79"/>
      <c r="F77" s="80"/>
      <c r="G77" s="80"/>
      <c r="H77" s="76"/>
      <c r="I77" s="79"/>
      <c r="J77" s="79"/>
      <c r="K77" s="72"/>
      <c r="L77" s="72"/>
      <c r="M77" s="72"/>
    </row>
    <row r="78" spans="1:13" ht="24.75" customHeight="1" hidden="1">
      <c r="A78" s="70"/>
      <c r="B78" s="70"/>
      <c r="C78" s="71"/>
      <c r="D78" s="81" t="s">
        <v>13</v>
      </c>
      <c r="E78" s="79"/>
      <c r="F78" s="80"/>
      <c r="G78" s="80"/>
      <c r="H78" s="76"/>
      <c r="I78" s="79"/>
      <c r="J78" s="79"/>
      <c r="K78" s="72"/>
      <c r="L78" s="72"/>
      <c r="M78" s="72"/>
    </row>
    <row r="79" spans="1:13" ht="24.75" customHeight="1" hidden="1">
      <c r="A79" s="74"/>
      <c r="B79" s="74"/>
      <c r="C79" s="75"/>
      <c r="D79" s="68" t="s">
        <v>14</v>
      </c>
      <c r="E79" s="72">
        <f>SUM(I79,M79)</f>
        <v>161240</v>
      </c>
      <c r="F79" s="76">
        <f>SUM(F76,F77)-F78</f>
        <v>149600</v>
      </c>
      <c r="G79" s="76"/>
      <c r="H79" s="76">
        <f>SUM(H76,H77)-H78</f>
        <v>11640</v>
      </c>
      <c r="I79" s="72">
        <f>SUM(I76,I77)-I78</f>
        <v>161240</v>
      </c>
      <c r="J79" s="72">
        <f>SUM(J76,J77)-J78</f>
        <v>161240</v>
      </c>
      <c r="K79" s="72"/>
      <c r="L79" s="72"/>
      <c r="M79" s="72"/>
    </row>
    <row r="80" spans="1:13" ht="24.75" customHeight="1" hidden="1">
      <c r="A80" s="86"/>
      <c r="B80" s="77" t="s">
        <v>64</v>
      </c>
      <c r="C80" s="87" t="s">
        <v>65</v>
      </c>
      <c r="D80" s="81" t="s">
        <v>8</v>
      </c>
      <c r="E80" s="79">
        <f>SUM(M80,I80)</f>
        <v>250000</v>
      </c>
      <c r="F80" s="80"/>
      <c r="G80" s="80"/>
      <c r="H80" s="80"/>
      <c r="I80" s="79">
        <f>SUM(J80,K80,L80)</f>
        <v>250000</v>
      </c>
      <c r="J80" s="79"/>
      <c r="K80" s="79">
        <v>250000</v>
      </c>
      <c r="L80" s="79"/>
      <c r="M80" s="72"/>
    </row>
    <row r="81" spans="1:13" ht="24.75" customHeight="1" hidden="1">
      <c r="A81" s="70"/>
      <c r="B81" s="70"/>
      <c r="C81" s="71"/>
      <c r="D81" s="81" t="s">
        <v>9</v>
      </c>
      <c r="E81" s="79"/>
      <c r="F81" s="80"/>
      <c r="G81" s="80"/>
      <c r="H81" s="80"/>
      <c r="I81" s="79"/>
      <c r="J81" s="79"/>
      <c r="K81" s="79"/>
      <c r="L81" s="79"/>
      <c r="M81" s="72"/>
    </row>
    <row r="82" spans="1:13" ht="24.75" customHeight="1" hidden="1">
      <c r="A82" s="70"/>
      <c r="B82" s="70"/>
      <c r="C82" s="71"/>
      <c r="D82" s="81" t="s">
        <v>13</v>
      </c>
      <c r="E82" s="79"/>
      <c r="F82" s="80"/>
      <c r="G82" s="80"/>
      <c r="H82" s="80"/>
      <c r="I82" s="79"/>
      <c r="J82" s="79"/>
      <c r="K82" s="79"/>
      <c r="L82" s="79"/>
      <c r="M82" s="72"/>
    </row>
    <row r="83" spans="1:13" ht="24.75" customHeight="1" hidden="1">
      <c r="A83" s="70"/>
      <c r="B83" s="70"/>
      <c r="C83" s="71"/>
      <c r="D83" s="81" t="s">
        <v>14</v>
      </c>
      <c r="E83" s="79">
        <f>SUM(M83,I83)</f>
        <v>250000</v>
      </c>
      <c r="F83" s="80"/>
      <c r="G83" s="80"/>
      <c r="H83" s="80"/>
      <c r="I83" s="79">
        <f>SUM(I80,I81)-I82</f>
        <v>250000</v>
      </c>
      <c r="J83" s="79"/>
      <c r="K83" s="79">
        <f>SUM(K80,K81)-K82</f>
        <v>250000</v>
      </c>
      <c r="L83" s="79"/>
      <c r="M83" s="72"/>
    </row>
    <row r="84" spans="1:13" ht="24.75" customHeight="1" hidden="1">
      <c r="A84" s="86"/>
      <c r="B84" s="77" t="s">
        <v>66</v>
      </c>
      <c r="C84" s="87" t="s">
        <v>67</v>
      </c>
      <c r="D84" s="81" t="s">
        <v>8</v>
      </c>
      <c r="E84" s="79">
        <f>SUM(I84,M84)</f>
        <v>3289857</v>
      </c>
      <c r="F84" s="80"/>
      <c r="G84" s="80"/>
      <c r="H84" s="80"/>
      <c r="I84" s="79">
        <f>SUM(J84,K84)</f>
        <v>3282557</v>
      </c>
      <c r="J84" s="79">
        <v>2091700</v>
      </c>
      <c r="K84" s="79">
        <f>1201000-10143</f>
        <v>1190857</v>
      </c>
      <c r="L84" s="79"/>
      <c r="M84" s="72">
        <v>7300</v>
      </c>
    </row>
    <row r="85" spans="1:13" ht="24.75" customHeight="1" hidden="1">
      <c r="A85" s="70"/>
      <c r="B85" s="70"/>
      <c r="C85" s="71"/>
      <c r="D85" s="81" t="s">
        <v>9</v>
      </c>
      <c r="E85" s="79"/>
      <c r="F85" s="80"/>
      <c r="G85" s="80"/>
      <c r="H85" s="80"/>
      <c r="I85" s="79"/>
      <c r="J85" s="79"/>
      <c r="K85" s="79"/>
      <c r="L85" s="79"/>
      <c r="M85" s="72"/>
    </row>
    <row r="86" spans="1:13" ht="24.75" customHeight="1" hidden="1">
      <c r="A86" s="70"/>
      <c r="B86" s="70"/>
      <c r="C86" s="71"/>
      <c r="D86" s="81" t="s">
        <v>13</v>
      </c>
      <c r="E86" s="79"/>
      <c r="F86" s="80"/>
      <c r="G86" s="80"/>
      <c r="H86" s="80"/>
      <c r="I86" s="79"/>
      <c r="J86" s="79"/>
      <c r="K86" s="79"/>
      <c r="L86" s="79"/>
      <c r="M86" s="72"/>
    </row>
    <row r="87" spans="1:13" ht="24.75" customHeight="1" hidden="1">
      <c r="A87" s="70"/>
      <c r="B87" s="70"/>
      <c r="C87" s="71"/>
      <c r="D87" s="81" t="s">
        <v>14</v>
      </c>
      <c r="E87" s="79">
        <f>SUM(I87,M87)</f>
        <v>3289857</v>
      </c>
      <c r="F87" s="80"/>
      <c r="G87" s="80"/>
      <c r="H87" s="80"/>
      <c r="I87" s="79">
        <f>SUM(J87,K87)</f>
        <v>3282557</v>
      </c>
      <c r="J87" s="79">
        <f>SUM(J84,J85)-J86</f>
        <v>2091700</v>
      </c>
      <c r="K87" s="79">
        <f>SUM(K84,K85,)-K86</f>
        <v>1190857</v>
      </c>
      <c r="L87" s="79"/>
      <c r="M87" s="72">
        <f>SUM(M84,M85)-M86</f>
        <v>7300</v>
      </c>
    </row>
    <row r="88" spans="1:13" ht="24.75" customHeight="1" hidden="1">
      <c r="A88" s="86"/>
      <c r="B88" s="77" t="s">
        <v>68</v>
      </c>
      <c r="C88" s="87" t="s">
        <v>69</v>
      </c>
      <c r="D88" s="81" t="s">
        <v>8</v>
      </c>
      <c r="E88" s="79">
        <f>SUM(I88,M88)</f>
        <v>33000</v>
      </c>
      <c r="F88" s="80">
        <v>25000</v>
      </c>
      <c r="G88" s="80"/>
      <c r="H88" s="80">
        <v>8000</v>
      </c>
      <c r="I88" s="79">
        <f>SUM(K88,J88)</f>
        <v>33000</v>
      </c>
      <c r="J88" s="79">
        <v>9123</v>
      </c>
      <c r="K88" s="79">
        <v>23877</v>
      </c>
      <c r="L88" s="79"/>
      <c r="M88" s="72"/>
    </row>
    <row r="89" spans="1:13" ht="24.75" customHeight="1" hidden="1">
      <c r="A89" s="70"/>
      <c r="B89" s="70"/>
      <c r="C89" s="71"/>
      <c r="D89" s="81" t="s">
        <v>9</v>
      </c>
      <c r="E89" s="79"/>
      <c r="F89" s="80"/>
      <c r="G89" s="80"/>
      <c r="H89" s="80"/>
      <c r="I89" s="79"/>
      <c r="J89" s="79"/>
      <c r="K89" s="79"/>
      <c r="L89" s="79"/>
      <c r="M89" s="72"/>
    </row>
    <row r="90" spans="1:13" ht="24.75" customHeight="1" hidden="1">
      <c r="A90" s="70"/>
      <c r="B90" s="70"/>
      <c r="C90" s="71"/>
      <c r="D90" s="81" t="s">
        <v>13</v>
      </c>
      <c r="E90" s="79"/>
      <c r="F90" s="80"/>
      <c r="G90" s="80"/>
      <c r="H90" s="80"/>
      <c r="I90" s="79"/>
      <c r="J90" s="79"/>
      <c r="K90" s="79"/>
      <c r="L90" s="79"/>
      <c r="M90" s="72"/>
    </row>
    <row r="91" spans="1:13" ht="24.75" customHeight="1" hidden="1">
      <c r="A91" s="74"/>
      <c r="B91" s="74"/>
      <c r="C91" s="75"/>
      <c r="D91" s="68" t="s">
        <v>14</v>
      </c>
      <c r="E91" s="72">
        <f>SUM(I91,M91)</f>
        <v>33000</v>
      </c>
      <c r="F91" s="76">
        <f>SUM(F88,F89)-F90</f>
        <v>25000</v>
      </c>
      <c r="G91" s="76"/>
      <c r="H91" s="76">
        <f>SUM(H88,H89)-H90</f>
        <v>8000</v>
      </c>
      <c r="I91" s="72">
        <f>SUM(I88,I89)-I90</f>
        <v>33000</v>
      </c>
      <c r="J91" s="72">
        <f>SUM(J88,J89)-J90</f>
        <v>9123</v>
      </c>
      <c r="K91" s="72">
        <f>SUM(K88,K89)-K90</f>
        <v>23877</v>
      </c>
      <c r="L91" s="72"/>
      <c r="M91" s="72"/>
    </row>
    <row r="92" spans="1:13" ht="24.75" customHeight="1" hidden="1">
      <c r="A92" s="86"/>
      <c r="B92" s="77" t="s">
        <v>143</v>
      </c>
      <c r="C92" s="87" t="s">
        <v>16</v>
      </c>
      <c r="D92" s="81" t="s">
        <v>8</v>
      </c>
      <c r="E92" s="79"/>
      <c r="F92" s="80"/>
      <c r="G92" s="80"/>
      <c r="H92" s="80"/>
      <c r="I92" s="79"/>
      <c r="J92" s="79"/>
      <c r="K92" s="79"/>
      <c r="L92" s="79"/>
      <c r="M92" s="72"/>
    </row>
    <row r="93" spans="1:13" ht="24.75" customHeight="1" hidden="1">
      <c r="A93" s="70"/>
      <c r="B93" s="70"/>
      <c r="C93" s="71"/>
      <c r="D93" s="81" t="s">
        <v>9</v>
      </c>
      <c r="E93" s="79"/>
      <c r="F93" s="80"/>
      <c r="G93" s="80"/>
      <c r="H93" s="80"/>
      <c r="I93" s="79"/>
      <c r="J93" s="79"/>
      <c r="K93" s="79"/>
      <c r="L93" s="79"/>
      <c r="M93" s="72"/>
    </row>
    <row r="94" spans="1:13" ht="24.75" customHeight="1" hidden="1">
      <c r="A94" s="70"/>
      <c r="B94" s="70"/>
      <c r="C94" s="71"/>
      <c r="D94" s="81" t="s">
        <v>13</v>
      </c>
      <c r="E94" s="79"/>
      <c r="F94" s="80"/>
      <c r="G94" s="80"/>
      <c r="H94" s="80"/>
      <c r="I94" s="79"/>
      <c r="J94" s="79"/>
      <c r="K94" s="79"/>
      <c r="L94" s="79"/>
      <c r="M94" s="72"/>
    </row>
    <row r="95" spans="1:13" ht="24.75" customHeight="1" hidden="1">
      <c r="A95" s="74"/>
      <c r="B95" s="74"/>
      <c r="C95" s="75"/>
      <c r="D95" s="68" t="s">
        <v>14</v>
      </c>
      <c r="E95" s="72"/>
      <c r="F95" s="76"/>
      <c r="G95" s="76"/>
      <c r="H95" s="76"/>
      <c r="I95" s="72"/>
      <c r="J95" s="72"/>
      <c r="K95" s="72"/>
      <c r="L95" s="72"/>
      <c r="M95" s="72"/>
    </row>
    <row r="96" spans="1:13" ht="24.75" customHeight="1" hidden="1">
      <c r="A96" s="65" t="s">
        <v>70</v>
      </c>
      <c r="B96" s="77"/>
      <c r="C96" s="190" t="s">
        <v>71</v>
      </c>
      <c r="D96" s="81" t="s">
        <v>8</v>
      </c>
      <c r="E96" s="82"/>
      <c r="F96" s="82"/>
      <c r="G96" s="82"/>
      <c r="H96" s="82"/>
      <c r="I96" s="82"/>
      <c r="J96" s="82"/>
      <c r="K96" s="82"/>
      <c r="L96" s="82"/>
      <c r="M96" s="82"/>
    </row>
    <row r="97" spans="1:13" ht="24.75" customHeight="1" hidden="1">
      <c r="A97" s="70"/>
      <c r="B97" s="70"/>
      <c r="C97" s="191"/>
      <c r="D97" s="81" t="s">
        <v>9</v>
      </c>
      <c r="E97" s="82"/>
      <c r="F97" s="82"/>
      <c r="G97" s="82"/>
      <c r="H97" s="82"/>
      <c r="I97" s="82"/>
      <c r="J97" s="82"/>
      <c r="K97" s="82"/>
      <c r="L97" s="82"/>
      <c r="M97" s="69"/>
    </row>
    <row r="98" spans="1:13" ht="24.75" customHeight="1" hidden="1">
      <c r="A98" s="70"/>
      <c r="B98" s="70"/>
      <c r="C98" s="191"/>
      <c r="D98" s="81" t="s">
        <v>13</v>
      </c>
      <c r="E98" s="82"/>
      <c r="F98" s="82"/>
      <c r="G98" s="82"/>
      <c r="H98" s="82"/>
      <c r="I98" s="82"/>
      <c r="J98" s="82"/>
      <c r="K98" s="82"/>
      <c r="L98" s="82"/>
      <c r="M98" s="82"/>
    </row>
    <row r="99" spans="1:13" ht="24.75" customHeight="1" hidden="1">
      <c r="A99" s="70"/>
      <c r="B99" s="70"/>
      <c r="C99" s="192"/>
      <c r="D99" s="81" t="s">
        <v>14</v>
      </c>
      <c r="E99" s="82"/>
      <c r="F99" s="82"/>
      <c r="G99" s="82"/>
      <c r="H99" s="82"/>
      <c r="I99" s="82"/>
      <c r="J99" s="82"/>
      <c r="K99" s="82"/>
      <c r="L99" s="82"/>
      <c r="M99" s="82"/>
    </row>
    <row r="100" spans="1:13" ht="24.75" customHeight="1" hidden="1">
      <c r="A100" s="86"/>
      <c r="B100" s="77" t="s">
        <v>72</v>
      </c>
      <c r="C100" s="155" t="s">
        <v>73</v>
      </c>
      <c r="D100" s="81" t="s">
        <v>8</v>
      </c>
      <c r="E100" s="79"/>
      <c r="F100" s="80"/>
      <c r="G100" s="80"/>
      <c r="H100" s="80"/>
      <c r="I100" s="79"/>
      <c r="J100" s="79"/>
      <c r="K100" s="79"/>
      <c r="L100" s="79"/>
      <c r="M100" s="72"/>
    </row>
    <row r="101" spans="1:13" ht="24.75" customHeight="1" hidden="1">
      <c r="A101" s="70"/>
      <c r="B101" s="70"/>
      <c r="C101" s="156"/>
      <c r="D101" s="81" t="s">
        <v>9</v>
      </c>
      <c r="E101" s="79"/>
      <c r="F101" s="80"/>
      <c r="G101" s="80"/>
      <c r="H101" s="80"/>
      <c r="I101" s="79"/>
      <c r="J101" s="79"/>
      <c r="K101" s="79"/>
      <c r="L101" s="79"/>
      <c r="M101" s="72"/>
    </row>
    <row r="102" spans="1:13" ht="24.75" customHeight="1" hidden="1">
      <c r="A102" s="70"/>
      <c r="B102" s="70"/>
      <c r="C102" s="156"/>
      <c r="D102" s="81" t="s">
        <v>13</v>
      </c>
      <c r="E102" s="79"/>
      <c r="F102" s="80"/>
      <c r="G102" s="80"/>
      <c r="H102" s="80"/>
      <c r="I102" s="79"/>
      <c r="J102" s="79"/>
      <c r="K102" s="79"/>
      <c r="L102" s="79"/>
      <c r="M102" s="72"/>
    </row>
    <row r="103" spans="1:13" ht="24.75" customHeight="1" hidden="1">
      <c r="A103" s="74"/>
      <c r="B103" s="74"/>
      <c r="C103" s="193"/>
      <c r="D103" s="68" t="s">
        <v>14</v>
      </c>
      <c r="E103" s="79"/>
      <c r="F103" s="80"/>
      <c r="G103" s="80"/>
      <c r="H103" s="80"/>
      <c r="I103" s="72"/>
      <c r="J103" s="72"/>
      <c r="K103" s="72"/>
      <c r="L103" s="72"/>
      <c r="M103" s="72"/>
    </row>
    <row r="104" spans="1:13" ht="24.75" customHeight="1" hidden="1">
      <c r="A104" s="65" t="s">
        <v>74</v>
      </c>
      <c r="B104" s="77"/>
      <c r="C104" s="190" t="s">
        <v>75</v>
      </c>
      <c r="D104" s="81" t="s">
        <v>8</v>
      </c>
      <c r="E104" s="82">
        <f aca="true" t="shared" si="1" ref="E104:F107">SUM(E108,E112,E116)</f>
        <v>1945500</v>
      </c>
      <c r="F104" s="82">
        <f t="shared" si="1"/>
        <v>1944600</v>
      </c>
      <c r="G104" s="82"/>
      <c r="H104" s="82"/>
      <c r="I104" s="82">
        <f>SUM(I108,I112,I116)</f>
        <v>1945500</v>
      </c>
      <c r="J104" s="82">
        <f>SUM(J108,J112,J116)</f>
        <v>1345292</v>
      </c>
      <c r="K104" s="82">
        <f>SUM(K108,K112,K116)</f>
        <v>600208</v>
      </c>
      <c r="L104" s="82"/>
      <c r="M104" s="82"/>
    </row>
    <row r="105" spans="1:13" ht="24.75" customHeight="1" hidden="1">
      <c r="A105" s="70"/>
      <c r="B105" s="70"/>
      <c r="C105" s="191"/>
      <c r="D105" s="81" t="s">
        <v>9</v>
      </c>
      <c r="E105" s="82"/>
      <c r="F105" s="82"/>
      <c r="G105" s="82"/>
      <c r="H105" s="82"/>
      <c r="I105" s="82"/>
      <c r="J105" s="82"/>
      <c r="K105" s="82"/>
      <c r="L105" s="82"/>
      <c r="M105" s="69"/>
    </row>
    <row r="106" spans="1:13" ht="24.75" customHeight="1" hidden="1">
      <c r="A106" s="70"/>
      <c r="B106" s="70"/>
      <c r="C106" s="71"/>
      <c r="D106" s="81" t="s">
        <v>13</v>
      </c>
      <c r="E106" s="82"/>
      <c r="F106" s="82"/>
      <c r="G106" s="82"/>
      <c r="H106" s="82"/>
      <c r="I106" s="82"/>
      <c r="J106" s="82"/>
      <c r="K106" s="82"/>
      <c r="L106" s="82"/>
      <c r="M106" s="82"/>
    </row>
    <row r="107" spans="1:13" ht="28.5" customHeight="1" hidden="1">
      <c r="A107" s="74"/>
      <c r="B107" s="74"/>
      <c r="C107" s="75"/>
      <c r="D107" s="68" t="s">
        <v>14</v>
      </c>
      <c r="E107" s="69">
        <f t="shared" si="1"/>
        <v>1945500</v>
      </c>
      <c r="F107" s="69">
        <f t="shared" si="1"/>
        <v>1944600</v>
      </c>
      <c r="G107" s="69"/>
      <c r="H107" s="69"/>
      <c r="I107" s="69">
        <f>SUM(I111,I115,I119)</f>
        <v>1945500</v>
      </c>
      <c r="J107" s="69">
        <f>SUM(J111,J115,J119)</f>
        <v>1345292</v>
      </c>
      <c r="K107" s="69">
        <f>SUM(K111,K115,K119)</f>
        <v>600208</v>
      </c>
      <c r="L107" s="69"/>
      <c r="M107" s="69"/>
    </row>
    <row r="108" spans="1:13" ht="24.75" customHeight="1" hidden="1">
      <c r="A108" s="86"/>
      <c r="B108" s="77" t="s">
        <v>76</v>
      </c>
      <c r="C108" s="87" t="s">
        <v>77</v>
      </c>
      <c r="D108" s="81" t="s">
        <v>8</v>
      </c>
      <c r="E108" s="79"/>
      <c r="F108" s="80"/>
      <c r="G108" s="80"/>
      <c r="H108" s="80"/>
      <c r="I108" s="79"/>
      <c r="J108" s="79"/>
      <c r="K108" s="79"/>
      <c r="L108" s="79"/>
      <c r="M108" s="72"/>
    </row>
    <row r="109" spans="1:13" ht="24.75" customHeight="1" hidden="1">
      <c r="A109" s="70"/>
      <c r="B109" s="70"/>
      <c r="C109" s="71"/>
      <c r="D109" s="81" t="s">
        <v>9</v>
      </c>
      <c r="E109" s="79"/>
      <c r="F109" s="80"/>
      <c r="G109" s="80"/>
      <c r="H109" s="80"/>
      <c r="I109" s="79"/>
      <c r="J109" s="79"/>
      <c r="K109" s="79"/>
      <c r="L109" s="79"/>
      <c r="M109" s="72"/>
    </row>
    <row r="110" spans="1:13" ht="24.75" customHeight="1" hidden="1">
      <c r="A110" s="70"/>
      <c r="B110" s="70"/>
      <c r="C110" s="71"/>
      <c r="D110" s="81" t="s">
        <v>13</v>
      </c>
      <c r="E110" s="79"/>
      <c r="F110" s="80"/>
      <c r="G110" s="80"/>
      <c r="H110" s="80"/>
      <c r="I110" s="79"/>
      <c r="J110" s="79"/>
      <c r="K110" s="79"/>
      <c r="L110" s="79"/>
      <c r="M110" s="72"/>
    </row>
    <row r="111" spans="1:13" ht="24.75" customHeight="1" hidden="1">
      <c r="A111" s="70"/>
      <c r="B111" s="70"/>
      <c r="C111" s="71"/>
      <c r="D111" s="81" t="s">
        <v>14</v>
      </c>
      <c r="E111" s="79"/>
      <c r="F111" s="80"/>
      <c r="G111" s="80"/>
      <c r="H111" s="80"/>
      <c r="I111" s="79"/>
      <c r="J111" s="79"/>
      <c r="K111" s="79"/>
      <c r="L111" s="79"/>
      <c r="M111" s="72"/>
    </row>
    <row r="112" spans="1:13" ht="24.75" customHeight="1" hidden="1">
      <c r="A112" s="86"/>
      <c r="B112" s="77" t="s">
        <v>78</v>
      </c>
      <c r="C112" s="155" t="s">
        <v>79</v>
      </c>
      <c r="D112" s="81" t="s">
        <v>8</v>
      </c>
      <c r="E112" s="79">
        <f>SUM(I112,M112)</f>
        <v>1944600</v>
      </c>
      <c r="F112" s="80">
        <v>1944600</v>
      </c>
      <c r="G112" s="80"/>
      <c r="H112" s="80"/>
      <c r="I112" s="79">
        <f>SUM(J112:K112)</f>
        <v>1944600</v>
      </c>
      <c r="J112" s="79">
        <v>1345292</v>
      </c>
      <c r="K112" s="79">
        <v>599308</v>
      </c>
      <c r="L112" s="79"/>
      <c r="M112" s="72"/>
    </row>
    <row r="113" spans="1:13" ht="24.75" customHeight="1" hidden="1">
      <c r="A113" s="70"/>
      <c r="B113" s="70"/>
      <c r="C113" s="156"/>
      <c r="D113" s="81" t="s">
        <v>9</v>
      </c>
      <c r="E113" s="79"/>
      <c r="F113" s="80"/>
      <c r="G113" s="80"/>
      <c r="H113" s="80"/>
      <c r="I113" s="79"/>
      <c r="J113" s="79"/>
      <c r="K113" s="79"/>
      <c r="L113" s="79"/>
      <c r="M113" s="72"/>
    </row>
    <row r="114" spans="1:13" ht="24.75" customHeight="1" hidden="1">
      <c r="A114" s="70"/>
      <c r="B114" s="70"/>
      <c r="C114" s="71"/>
      <c r="D114" s="81" t="s">
        <v>13</v>
      </c>
      <c r="E114" s="79"/>
      <c r="F114" s="80"/>
      <c r="G114" s="80"/>
      <c r="H114" s="80"/>
      <c r="I114" s="79"/>
      <c r="J114" s="79"/>
      <c r="K114" s="79"/>
      <c r="L114" s="79"/>
      <c r="M114" s="72"/>
    </row>
    <row r="115" spans="1:13" ht="24.75" customHeight="1" hidden="1">
      <c r="A115" s="74"/>
      <c r="B115" s="74"/>
      <c r="C115" s="75"/>
      <c r="D115" s="68" t="s">
        <v>14</v>
      </c>
      <c r="E115" s="72">
        <f>SUM(E112,E113)-E114</f>
        <v>1944600</v>
      </c>
      <c r="F115" s="76">
        <f>SUM(F112:F113)-F114</f>
        <v>1944600</v>
      </c>
      <c r="G115" s="76"/>
      <c r="H115" s="76"/>
      <c r="I115" s="72">
        <f>SUM(I112,I113)-I114</f>
        <v>1944600</v>
      </c>
      <c r="J115" s="72">
        <f>SUM(J112,J113)-J114</f>
        <v>1345292</v>
      </c>
      <c r="K115" s="72">
        <f>SUM(K112,K113)-K114</f>
        <v>599308</v>
      </c>
      <c r="L115" s="72"/>
      <c r="M115" s="72"/>
    </row>
    <row r="116" spans="1:13" ht="24.75" customHeight="1" hidden="1">
      <c r="A116" s="86"/>
      <c r="B116" s="77" t="s">
        <v>80</v>
      </c>
      <c r="C116" s="87" t="s">
        <v>16</v>
      </c>
      <c r="D116" s="81" t="s">
        <v>8</v>
      </c>
      <c r="E116" s="79">
        <f>SUM(I116,M116)</f>
        <v>900</v>
      </c>
      <c r="F116" s="80"/>
      <c r="G116" s="80"/>
      <c r="H116" s="80"/>
      <c r="I116" s="79">
        <f>SUM(J116,K116,L116)</f>
        <v>900</v>
      </c>
      <c r="J116" s="79"/>
      <c r="K116" s="79">
        <v>900</v>
      </c>
      <c r="L116" s="79"/>
      <c r="M116" s="72"/>
    </row>
    <row r="117" spans="1:13" ht="24.75" customHeight="1" hidden="1">
      <c r="A117" s="70"/>
      <c r="B117" s="70"/>
      <c r="C117" s="71"/>
      <c r="D117" s="81" t="s">
        <v>9</v>
      </c>
      <c r="E117" s="79"/>
      <c r="F117" s="80"/>
      <c r="G117" s="80"/>
      <c r="H117" s="80"/>
      <c r="I117" s="79"/>
      <c r="J117" s="79"/>
      <c r="K117" s="79"/>
      <c r="L117" s="79"/>
      <c r="M117" s="72"/>
    </row>
    <row r="118" spans="1:13" ht="24.75" customHeight="1" hidden="1">
      <c r="A118" s="70"/>
      <c r="B118" s="70"/>
      <c r="C118" s="71"/>
      <c r="D118" s="81" t="s">
        <v>13</v>
      </c>
      <c r="E118" s="79"/>
      <c r="F118" s="80"/>
      <c r="G118" s="80"/>
      <c r="H118" s="80"/>
      <c r="I118" s="79"/>
      <c r="J118" s="79"/>
      <c r="K118" s="79"/>
      <c r="L118" s="79"/>
      <c r="M118" s="72"/>
    </row>
    <row r="119" spans="1:13" ht="24.75" customHeight="1" hidden="1">
      <c r="A119" s="74"/>
      <c r="B119" s="74"/>
      <c r="C119" s="75"/>
      <c r="D119" s="68" t="s">
        <v>14</v>
      </c>
      <c r="E119" s="72">
        <f>SUM(I119,M119)</f>
        <v>900</v>
      </c>
      <c r="F119" s="76"/>
      <c r="G119" s="76"/>
      <c r="H119" s="76"/>
      <c r="I119" s="72">
        <f>SUM(I116,I117)-I118</f>
        <v>900</v>
      </c>
      <c r="J119" s="72"/>
      <c r="K119" s="72">
        <f>SUM(K116,K117)-K118</f>
        <v>900</v>
      </c>
      <c r="L119" s="72"/>
      <c r="M119" s="72"/>
    </row>
    <row r="120" spans="1:13" ht="24.75" customHeight="1" hidden="1">
      <c r="A120" s="65" t="s">
        <v>81</v>
      </c>
      <c r="B120" s="77"/>
      <c r="C120" s="67" t="s">
        <v>82</v>
      </c>
      <c r="D120" s="96" t="s">
        <v>8</v>
      </c>
      <c r="E120" s="82">
        <f>SUM(E124)</f>
        <v>308545</v>
      </c>
      <c r="F120" s="82"/>
      <c r="G120" s="82"/>
      <c r="H120" s="82"/>
      <c r="I120" s="82">
        <f>SUM(I124)</f>
        <v>308545</v>
      </c>
      <c r="J120" s="82"/>
      <c r="K120" s="82">
        <f>SUM(K124)</f>
        <v>308545</v>
      </c>
      <c r="L120" s="82"/>
      <c r="M120" s="82"/>
    </row>
    <row r="121" spans="1:13" ht="24.75" customHeight="1" hidden="1">
      <c r="A121" s="70"/>
      <c r="B121" s="70"/>
      <c r="C121" s="71"/>
      <c r="D121" s="81" t="s">
        <v>9</v>
      </c>
      <c r="E121" s="82"/>
      <c r="F121" s="82"/>
      <c r="G121" s="82"/>
      <c r="H121" s="82"/>
      <c r="I121" s="82"/>
      <c r="J121" s="82"/>
      <c r="K121" s="82"/>
      <c r="L121" s="82"/>
      <c r="M121" s="69"/>
    </row>
    <row r="122" spans="1:13" ht="24.75" customHeight="1" hidden="1">
      <c r="A122" s="70"/>
      <c r="B122" s="70"/>
      <c r="C122" s="71"/>
      <c r="D122" s="81" t="s">
        <v>13</v>
      </c>
      <c r="E122" s="82"/>
      <c r="F122" s="82"/>
      <c r="G122" s="82"/>
      <c r="H122" s="82"/>
      <c r="I122" s="82"/>
      <c r="J122" s="82"/>
      <c r="K122" s="82"/>
      <c r="L122" s="82"/>
      <c r="M122" s="69"/>
    </row>
    <row r="123" spans="1:13" ht="24.75" customHeight="1" hidden="1">
      <c r="A123" s="70"/>
      <c r="B123" s="70"/>
      <c r="C123" s="71"/>
      <c r="D123" s="81" t="s">
        <v>14</v>
      </c>
      <c r="E123" s="82">
        <f>SUM(E127)</f>
        <v>308545</v>
      </c>
      <c r="F123" s="82"/>
      <c r="G123" s="82"/>
      <c r="H123" s="82"/>
      <c r="I123" s="82">
        <f>SUM(I127)</f>
        <v>308545</v>
      </c>
      <c r="J123" s="82"/>
      <c r="K123" s="82">
        <f>SUM(K127)</f>
        <v>308545</v>
      </c>
      <c r="L123" s="82"/>
      <c r="M123" s="69"/>
    </row>
    <row r="124" spans="1:13" ht="24.75" customHeight="1" hidden="1">
      <c r="A124" s="86"/>
      <c r="B124" s="77" t="s">
        <v>83</v>
      </c>
      <c r="C124" s="155" t="s">
        <v>150</v>
      </c>
      <c r="D124" s="81" t="s">
        <v>8</v>
      </c>
      <c r="E124" s="79">
        <f>SUM(I124,M124)</f>
        <v>308545</v>
      </c>
      <c r="F124" s="80"/>
      <c r="G124" s="80"/>
      <c r="H124" s="80"/>
      <c r="I124" s="79">
        <f>SUM(K124,J124)</f>
        <v>308545</v>
      </c>
      <c r="J124" s="79"/>
      <c r="K124" s="79">
        <f>308546-1</f>
        <v>308545</v>
      </c>
      <c r="L124" s="79"/>
      <c r="M124" s="72"/>
    </row>
    <row r="125" spans="1:13" ht="24.75" customHeight="1" hidden="1">
      <c r="A125" s="70"/>
      <c r="B125" s="70"/>
      <c r="C125" s="156"/>
      <c r="D125" s="81" t="s">
        <v>9</v>
      </c>
      <c r="E125" s="79"/>
      <c r="F125" s="80"/>
      <c r="G125" s="80"/>
      <c r="H125" s="80"/>
      <c r="I125" s="79"/>
      <c r="J125" s="79"/>
      <c r="K125" s="79"/>
      <c r="L125" s="79"/>
      <c r="M125" s="72"/>
    </row>
    <row r="126" spans="1:13" ht="24.75" customHeight="1" hidden="1">
      <c r="A126" s="70"/>
      <c r="B126" s="70"/>
      <c r="C126" s="156"/>
      <c r="D126" s="81" t="s">
        <v>13</v>
      </c>
      <c r="E126" s="79"/>
      <c r="F126" s="80"/>
      <c r="G126" s="80"/>
      <c r="H126" s="80"/>
      <c r="I126" s="79"/>
      <c r="J126" s="79"/>
      <c r="K126" s="79"/>
      <c r="L126" s="79"/>
      <c r="M126" s="72"/>
    </row>
    <row r="127" spans="1:13" ht="24.75" customHeight="1" hidden="1">
      <c r="A127" s="74"/>
      <c r="B127" s="74"/>
      <c r="C127" s="75"/>
      <c r="D127" s="68" t="s">
        <v>14</v>
      </c>
      <c r="E127" s="72">
        <f>SUM(E124,E125)-E126</f>
        <v>308545</v>
      </c>
      <c r="F127" s="76"/>
      <c r="G127" s="76"/>
      <c r="H127" s="76"/>
      <c r="I127" s="72">
        <f>SUM(I124,I125)-I126</f>
        <v>308545</v>
      </c>
      <c r="J127" s="72"/>
      <c r="K127" s="72">
        <f>SUM(K124,K125)-K126</f>
        <v>308545</v>
      </c>
      <c r="L127" s="72"/>
      <c r="M127" s="72"/>
    </row>
    <row r="128" spans="1:13" ht="24.75" customHeight="1" hidden="1">
      <c r="A128" s="86" t="s">
        <v>84</v>
      </c>
      <c r="B128" s="77"/>
      <c r="C128" s="95" t="s">
        <v>85</v>
      </c>
      <c r="D128" s="81" t="s">
        <v>8</v>
      </c>
      <c r="E128" s="82">
        <f>SUM(E132)</f>
        <v>345000</v>
      </c>
      <c r="F128" s="82"/>
      <c r="G128" s="82"/>
      <c r="H128" s="82"/>
      <c r="I128" s="82">
        <f>SUM(I132)</f>
        <v>345000</v>
      </c>
      <c r="J128" s="82"/>
      <c r="K128" s="82">
        <f>SUM(K132)</f>
        <v>345000</v>
      </c>
      <c r="L128" s="79"/>
      <c r="M128" s="72"/>
    </row>
    <row r="129" spans="1:13" ht="24.75" customHeight="1" hidden="1">
      <c r="A129" s="70"/>
      <c r="B129" s="70"/>
      <c r="C129" s="71"/>
      <c r="D129" s="81" t="s">
        <v>9</v>
      </c>
      <c r="E129" s="82"/>
      <c r="F129" s="82"/>
      <c r="G129" s="82"/>
      <c r="H129" s="82"/>
      <c r="I129" s="82"/>
      <c r="J129" s="82"/>
      <c r="K129" s="82"/>
      <c r="L129" s="79"/>
      <c r="M129" s="72"/>
    </row>
    <row r="130" spans="1:13" ht="24.75" customHeight="1" hidden="1">
      <c r="A130" s="70"/>
      <c r="B130" s="70"/>
      <c r="C130" s="71"/>
      <c r="D130" s="81" t="s">
        <v>13</v>
      </c>
      <c r="E130" s="82"/>
      <c r="F130" s="82"/>
      <c r="G130" s="82"/>
      <c r="H130" s="82"/>
      <c r="I130" s="82"/>
      <c r="J130" s="82"/>
      <c r="K130" s="82"/>
      <c r="L130" s="79"/>
      <c r="M130" s="72"/>
    </row>
    <row r="131" spans="1:13" ht="24.75" customHeight="1" hidden="1">
      <c r="A131" s="74"/>
      <c r="B131" s="74"/>
      <c r="C131" s="75"/>
      <c r="D131" s="68" t="s">
        <v>14</v>
      </c>
      <c r="E131" s="69">
        <f>SUM(E135)</f>
        <v>345000</v>
      </c>
      <c r="F131" s="69"/>
      <c r="G131" s="69"/>
      <c r="H131" s="69"/>
      <c r="I131" s="69">
        <f>SUM(I135)</f>
        <v>345000</v>
      </c>
      <c r="J131" s="69"/>
      <c r="K131" s="69">
        <f>SUM(K135)</f>
        <v>345000</v>
      </c>
      <c r="L131" s="72"/>
      <c r="M131" s="72"/>
    </row>
    <row r="132" spans="1:13" ht="24.75" customHeight="1" hidden="1">
      <c r="A132" s="86"/>
      <c r="B132" s="77" t="s">
        <v>86</v>
      </c>
      <c r="C132" s="94" t="s">
        <v>87</v>
      </c>
      <c r="D132" s="81" t="s">
        <v>8</v>
      </c>
      <c r="E132" s="79">
        <f>SUM(M132,I132)</f>
        <v>345000</v>
      </c>
      <c r="F132" s="80"/>
      <c r="G132" s="80"/>
      <c r="H132" s="80"/>
      <c r="I132" s="79">
        <f>SUM(K132,J132)</f>
        <v>345000</v>
      </c>
      <c r="J132" s="79"/>
      <c r="K132" s="79">
        <f>20000+25000+300000</f>
        <v>345000</v>
      </c>
      <c r="L132" s="79"/>
      <c r="M132" s="72"/>
    </row>
    <row r="133" spans="1:13" ht="24.75" customHeight="1" hidden="1">
      <c r="A133" s="70"/>
      <c r="B133" s="70"/>
      <c r="C133" s="71"/>
      <c r="D133" s="81" t="s">
        <v>9</v>
      </c>
      <c r="E133" s="79"/>
      <c r="F133" s="80"/>
      <c r="G133" s="80"/>
      <c r="H133" s="80"/>
      <c r="I133" s="79"/>
      <c r="J133" s="79"/>
      <c r="K133" s="79"/>
      <c r="L133" s="79"/>
      <c r="M133" s="72"/>
    </row>
    <row r="134" spans="1:13" ht="24.75" customHeight="1" hidden="1">
      <c r="A134" s="70"/>
      <c r="B134" s="70"/>
      <c r="C134" s="71"/>
      <c r="D134" s="81" t="s">
        <v>13</v>
      </c>
      <c r="E134" s="79"/>
      <c r="F134" s="80"/>
      <c r="G134" s="80"/>
      <c r="H134" s="80"/>
      <c r="I134" s="79"/>
      <c r="J134" s="79"/>
      <c r="K134" s="79"/>
      <c r="L134" s="79"/>
      <c r="M134" s="72"/>
    </row>
    <row r="135" spans="1:13" ht="24.75" customHeight="1" hidden="1">
      <c r="A135" s="74"/>
      <c r="B135" s="74"/>
      <c r="C135" s="75"/>
      <c r="D135" s="68" t="s">
        <v>14</v>
      </c>
      <c r="E135" s="72">
        <f>SUM(M135,I135)</f>
        <v>345000</v>
      </c>
      <c r="F135" s="76"/>
      <c r="G135" s="76"/>
      <c r="H135" s="76"/>
      <c r="I135" s="72">
        <f>SUM(I132,I133)-I134</f>
        <v>345000</v>
      </c>
      <c r="J135" s="72"/>
      <c r="K135" s="72">
        <f>SUM(K132,K133)-K134</f>
        <v>345000</v>
      </c>
      <c r="L135" s="72"/>
      <c r="M135" s="72"/>
    </row>
    <row r="136" spans="1:13" ht="24.75" customHeight="1" hidden="1">
      <c r="A136" s="86" t="s">
        <v>88</v>
      </c>
      <c r="B136" s="77"/>
      <c r="C136" s="95" t="s">
        <v>15</v>
      </c>
      <c r="D136" s="81" t="s">
        <v>8</v>
      </c>
      <c r="E136" s="82">
        <f>SUM(E140,E144,E148,E152,E156,E160)</f>
        <v>12819551</v>
      </c>
      <c r="F136" s="82"/>
      <c r="G136" s="82"/>
      <c r="H136" s="53"/>
      <c r="I136" s="82">
        <f>SUM(I140,I144,I148,I152,I156,I160)</f>
        <v>12819551</v>
      </c>
      <c r="J136" s="82">
        <f>SUM(J140,J144,J148,J152,J156,J160)</f>
        <v>10380279</v>
      </c>
      <c r="K136" s="82">
        <f>SUM(K140,K144,K148,K152,K156,K160)</f>
        <v>2096972</v>
      </c>
      <c r="L136" s="82">
        <f>SUM(L140,L144,L148,L152,L156,L160)</f>
        <v>342300</v>
      </c>
      <c r="M136" s="82"/>
    </row>
    <row r="137" spans="1:13" ht="24.75" customHeight="1" hidden="1">
      <c r="A137" s="70"/>
      <c r="B137" s="70"/>
      <c r="C137" s="71"/>
      <c r="D137" s="81" t="s">
        <v>9</v>
      </c>
      <c r="E137" s="82">
        <f>SUM(E141,E145,E149,E153,E157,E161)</f>
        <v>670000</v>
      </c>
      <c r="F137" s="82"/>
      <c r="G137" s="82"/>
      <c r="H137" s="82"/>
      <c r="I137" s="82">
        <f>SUM(I141,I145,I149,I153,I157,I161)</f>
        <v>210000</v>
      </c>
      <c r="J137" s="82"/>
      <c r="K137" s="82">
        <f>SUM(K141,K145,K149,K153,K157,K161)</f>
        <v>210000</v>
      </c>
      <c r="L137" s="82"/>
      <c r="M137" s="82">
        <f>SUM(M141,M145,M149,M153,M157,M161)</f>
        <v>460000</v>
      </c>
    </row>
    <row r="138" spans="1:13" ht="24.75" customHeight="1" hidden="1">
      <c r="A138" s="70"/>
      <c r="B138" s="70"/>
      <c r="C138" s="71"/>
      <c r="D138" s="81" t="s">
        <v>13</v>
      </c>
      <c r="E138" s="82"/>
      <c r="F138" s="82"/>
      <c r="G138" s="82"/>
      <c r="H138" s="82"/>
      <c r="I138" s="82"/>
      <c r="J138" s="82"/>
      <c r="K138" s="82"/>
      <c r="L138" s="82"/>
      <c r="M138" s="82"/>
    </row>
    <row r="139" spans="1:13" ht="23.25" customHeight="1" hidden="1">
      <c r="A139" s="74"/>
      <c r="B139" s="74"/>
      <c r="C139" s="75"/>
      <c r="D139" s="68" t="s">
        <v>14</v>
      </c>
      <c r="E139" s="69">
        <f>SUM(E136:E137)-E138</f>
        <v>13489551</v>
      </c>
      <c r="F139" s="69"/>
      <c r="G139" s="69"/>
      <c r="H139" s="69"/>
      <c r="I139" s="69">
        <f>SUM(I136:I137)-I138</f>
        <v>13029551</v>
      </c>
      <c r="J139" s="69">
        <f>SUM(J136:J137)-J138</f>
        <v>10380279</v>
      </c>
      <c r="K139" s="69">
        <f>SUM(K143,K147,K151,K155,K159,K163)</f>
        <v>2306972</v>
      </c>
      <c r="L139" s="69">
        <f>SUM(L143,L147,L151,L155,L159,L163)</f>
        <v>342300</v>
      </c>
      <c r="M139" s="69">
        <f>SUM(M143,M147,M151,M155,M159,M163)</f>
        <v>460000</v>
      </c>
    </row>
    <row r="140" spans="1:13" ht="24.75" customHeight="1" hidden="1">
      <c r="A140" s="86"/>
      <c r="B140" s="77" t="s">
        <v>89</v>
      </c>
      <c r="C140" s="94" t="s">
        <v>90</v>
      </c>
      <c r="D140" s="81" t="s">
        <v>8</v>
      </c>
      <c r="E140" s="79">
        <f aca="true" t="shared" si="2" ref="E140:E148">SUM(I140,M140)</f>
        <v>173282</v>
      </c>
      <c r="F140" s="80"/>
      <c r="G140" s="80"/>
      <c r="H140" s="80"/>
      <c r="I140" s="79">
        <f>SUM(J140,K140,L140)</f>
        <v>173282</v>
      </c>
      <c r="J140" s="79">
        <v>157229</v>
      </c>
      <c r="K140" s="79">
        <v>16053</v>
      </c>
      <c r="L140" s="79"/>
      <c r="M140" s="72"/>
    </row>
    <row r="141" spans="1:13" ht="24.75" customHeight="1" hidden="1">
      <c r="A141" s="70"/>
      <c r="B141" s="70"/>
      <c r="C141" s="71"/>
      <c r="D141" s="81" t="s">
        <v>9</v>
      </c>
      <c r="E141" s="79"/>
      <c r="F141" s="80"/>
      <c r="G141" s="80"/>
      <c r="H141" s="80"/>
      <c r="I141" s="79"/>
      <c r="J141" s="79"/>
      <c r="K141" s="79"/>
      <c r="L141" s="79"/>
      <c r="M141" s="72"/>
    </row>
    <row r="142" spans="1:13" ht="24.75" customHeight="1" hidden="1">
      <c r="A142" s="70"/>
      <c r="B142" s="70"/>
      <c r="C142" s="71"/>
      <c r="D142" s="81" t="s">
        <v>13</v>
      </c>
      <c r="E142" s="79"/>
      <c r="F142" s="80"/>
      <c r="G142" s="80"/>
      <c r="H142" s="80"/>
      <c r="I142" s="79"/>
      <c r="J142" s="79"/>
      <c r="K142" s="79"/>
      <c r="L142" s="79"/>
      <c r="M142" s="72"/>
    </row>
    <row r="143" spans="1:13" ht="24.75" customHeight="1" hidden="1">
      <c r="A143" s="70"/>
      <c r="B143" s="70"/>
      <c r="C143" s="71"/>
      <c r="D143" s="81" t="s">
        <v>14</v>
      </c>
      <c r="E143" s="79">
        <f t="shared" si="2"/>
        <v>173282</v>
      </c>
      <c r="F143" s="80"/>
      <c r="G143" s="80"/>
      <c r="H143" s="80"/>
      <c r="I143" s="79">
        <f>SUM(J143,K143,L143)</f>
        <v>173282</v>
      </c>
      <c r="J143" s="79">
        <f>SUM(J140,J141)-J142</f>
        <v>157229</v>
      </c>
      <c r="K143" s="79">
        <f>SUM(K140,K141)-K142</f>
        <v>16053</v>
      </c>
      <c r="L143" s="79"/>
      <c r="M143" s="72"/>
    </row>
    <row r="144" spans="1:13" ht="24.75" customHeight="1" hidden="1">
      <c r="A144" s="86"/>
      <c r="B144" s="77" t="s">
        <v>91</v>
      </c>
      <c r="C144" s="94" t="s">
        <v>92</v>
      </c>
      <c r="D144" s="81" t="s">
        <v>8</v>
      </c>
      <c r="E144" s="79">
        <f t="shared" si="2"/>
        <v>352358</v>
      </c>
      <c r="F144" s="80"/>
      <c r="G144" s="80"/>
      <c r="H144" s="80"/>
      <c r="I144" s="79">
        <f>SUM(J144,K144,L144)</f>
        <v>352358</v>
      </c>
      <c r="J144" s="79">
        <v>320400</v>
      </c>
      <c r="K144" s="79">
        <v>31958</v>
      </c>
      <c r="L144" s="79"/>
      <c r="M144" s="72"/>
    </row>
    <row r="145" spans="1:13" ht="24.75" customHeight="1" hidden="1">
      <c r="A145" s="70"/>
      <c r="B145" s="70"/>
      <c r="C145" s="71"/>
      <c r="D145" s="81" t="s">
        <v>9</v>
      </c>
      <c r="E145" s="79"/>
      <c r="F145" s="80"/>
      <c r="G145" s="80"/>
      <c r="H145" s="80"/>
      <c r="I145" s="79"/>
      <c r="J145" s="79"/>
      <c r="K145" s="79"/>
      <c r="L145" s="79"/>
      <c r="M145" s="72"/>
    </row>
    <row r="146" spans="1:13" ht="24.75" customHeight="1" hidden="1">
      <c r="A146" s="70"/>
      <c r="B146" s="70"/>
      <c r="C146" s="71"/>
      <c r="D146" s="81" t="s">
        <v>13</v>
      </c>
      <c r="E146" s="79"/>
      <c r="F146" s="80"/>
      <c r="G146" s="80"/>
      <c r="H146" s="80"/>
      <c r="I146" s="79"/>
      <c r="J146" s="79"/>
      <c r="K146" s="79"/>
      <c r="L146" s="79"/>
      <c r="M146" s="72"/>
    </row>
    <row r="147" spans="1:13" ht="24.75" customHeight="1" hidden="1">
      <c r="A147" s="74"/>
      <c r="B147" s="74"/>
      <c r="C147" s="75"/>
      <c r="D147" s="68" t="s">
        <v>14</v>
      </c>
      <c r="E147" s="72">
        <f t="shared" si="2"/>
        <v>352358</v>
      </c>
      <c r="F147" s="76"/>
      <c r="G147" s="76"/>
      <c r="H147" s="76"/>
      <c r="I147" s="72">
        <f>SUM(J147,K147,L147)</f>
        <v>352358</v>
      </c>
      <c r="J147" s="72">
        <f>SUM(J144,J145,)-J146</f>
        <v>320400</v>
      </c>
      <c r="K147" s="72">
        <f>SUM(K144,K145,)-K146</f>
        <v>31958</v>
      </c>
      <c r="L147" s="72"/>
      <c r="M147" s="72"/>
    </row>
    <row r="148" spans="1:13" ht="24.75" customHeight="1" hidden="1">
      <c r="A148" s="86"/>
      <c r="B148" s="77" t="s">
        <v>95</v>
      </c>
      <c r="C148" s="94" t="s">
        <v>96</v>
      </c>
      <c r="D148" s="81" t="s">
        <v>8</v>
      </c>
      <c r="E148" s="79">
        <f t="shared" si="2"/>
        <v>1302634</v>
      </c>
      <c r="F148" s="80"/>
      <c r="G148" s="80"/>
      <c r="H148" s="80"/>
      <c r="I148" s="79">
        <f>SUM(J148,K148,L148)</f>
        <v>1302634</v>
      </c>
      <c r="J148" s="79">
        <v>1136887</v>
      </c>
      <c r="K148" s="79">
        <v>165747</v>
      </c>
      <c r="L148" s="79"/>
      <c r="M148" s="72"/>
    </row>
    <row r="149" spans="1:13" ht="24.75" customHeight="1" hidden="1">
      <c r="A149" s="70"/>
      <c r="B149" s="70"/>
      <c r="C149" s="71"/>
      <c r="D149" s="81" t="s">
        <v>9</v>
      </c>
      <c r="E149" s="79"/>
      <c r="F149" s="80"/>
      <c r="G149" s="80"/>
      <c r="H149" s="80"/>
      <c r="I149" s="79"/>
      <c r="J149" s="79"/>
      <c r="K149" s="79"/>
      <c r="L149" s="79"/>
      <c r="M149" s="72"/>
    </row>
    <row r="150" spans="1:13" ht="24.75" customHeight="1" hidden="1">
      <c r="A150" s="70"/>
      <c r="B150" s="70"/>
      <c r="C150" s="71"/>
      <c r="D150" s="81" t="s">
        <v>13</v>
      </c>
      <c r="E150" s="79"/>
      <c r="F150" s="80"/>
      <c r="G150" s="80"/>
      <c r="H150" s="80"/>
      <c r="I150" s="79"/>
      <c r="J150" s="79"/>
      <c r="K150" s="79"/>
      <c r="L150" s="79"/>
      <c r="M150" s="72"/>
    </row>
    <row r="151" spans="1:13" ht="24.75" customHeight="1" hidden="1">
      <c r="A151" s="74"/>
      <c r="B151" s="74"/>
      <c r="C151" s="75"/>
      <c r="D151" s="68" t="s">
        <v>14</v>
      </c>
      <c r="E151" s="72">
        <f aca="true" t="shared" si="3" ref="E151:E156">SUM(I151,M151)</f>
        <v>1302634</v>
      </c>
      <c r="F151" s="76"/>
      <c r="G151" s="76"/>
      <c r="H151" s="76"/>
      <c r="I151" s="72">
        <f>SUM(J151,K151,L151)</f>
        <v>1302634</v>
      </c>
      <c r="J151" s="72">
        <f>SUM(J148:J149)-J150</f>
        <v>1136887</v>
      </c>
      <c r="K151" s="72">
        <f>SUM(K148:K149)-K150</f>
        <v>165747</v>
      </c>
      <c r="L151" s="72"/>
      <c r="M151" s="72"/>
    </row>
    <row r="152" spans="1:13" ht="24.75" customHeight="1" hidden="1">
      <c r="A152" s="86"/>
      <c r="B152" s="77" t="s">
        <v>97</v>
      </c>
      <c r="C152" s="94" t="s">
        <v>98</v>
      </c>
      <c r="D152" s="81" t="s">
        <v>8</v>
      </c>
      <c r="E152" s="79">
        <f t="shared" si="3"/>
        <v>10828123</v>
      </c>
      <c r="F152" s="80"/>
      <c r="G152" s="80"/>
      <c r="H152" s="80"/>
      <c r="I152" s="79">
        <f>SUM(J152,K152,L152)</f>
        <v>10828123</v>
      </c>
      <c r="J152" s="79">
        <v>8765763</v>
      </c>
      <c r="K152" s="79">
        <v>1720060</v>
      </c>
      <c r="L152" s="79">
        <v>342300</v>
      </c>
      <c r="M152" s="79"/>
    </row>
    <row r="153" spans="1:13" ht="24.75" customHeight="1" hidden="1">
      <c r="A153" s="70"/>
      <c r="B153" s="70"/>
      <c r="C153" s="71"/>
      <c r="D153" s="81" t="s">
        <v>9</v>
      </c>
      <c r="E153" s="79">
        <f t="shared" si="3"/>
        <v>670000</v>
      </c>
      <c r="F153" s="80"/>
      <c r="G153" s="80"/>
      <c r="H153" s="80"/>
      <c r="I153" s="79">
        <f>SUM(J153,K153,L153)</f>
        <v>210000</v>
      </c>
      <c r="J153" s="79"/>
      <c r="K153" s="79">
        <v>210000</v>
      </c>
      <c r="L153" s="79"/>
      <c r="M153" s="72">
        <v>460000</v>
      </c>
    </row>
    <row r="154" spans="1:13" ht="24.75" customHeight="1" hidden="1">
      <c r="A154" s="70"/>
      <c r="B154" s="70"/>
      <c r="C154" s="71"/>
      <c r="D154" s="81" t="s">
        <v>13</v>
      </c>
      <c r="E154" s="79"/>
      <c r="F154" s="80"/>
      <c r="G154" s="80"/>
      <c r="H154" s="80"/>
      <c r="I154" s="79"/>
      <c r="J154" s="79"/>
      <c r="K154" s="79"/>
      <c r="L154" s="79"/>
      <c r="M154" s="72"/>
    </row>
    <row r="155" spans="1:13" ht="24.75" customHeight="1" hidden="1">
      <c r="A155" s="74"/>
      <c r="B155" s="74"/>
      <c r="C155" s="75"/>
      <c r="D155" s="68" t="s">
        <v>14</v>
      </c>
      <c r="E155" s="72">
        <f t="shared" si="3"/>
        <v>11498123</v>
      </c>
      <c r="F155" s="76"/>
      <c r="G155" s="76"/>
      <c r="H155" s="76"/>
      <c r="I155" s="72">
        <f>SUM(J155,K155,L155)</f>
        <v>11038123</v>
      </c>
      <c r="J155" s="72">
        <f>SUM(J152,J153)-J154</f>
        <v>8765763</v>
      </c>
      <c r="K155" s="72">
        <f>SUM(K152,K153)-K154</f>
        <v>1930060</v>
      </c>
      <c r="L155" s="72">
        <f>SUM(L152,L153)-L154</f>
        <v>342300</v>
      </c>
      <c r="M155" s="72">
        <f>SUM(M152,M153)-M154</f>
        <v>460000</v>
      </c>
    </row>
    <row r="156" spans="1:13" ht="24.75" customHeight="1" hidden="1">
      <c r="A156" s="86"/>
      <c r="B156" s="77" t="s">
        <v>99</v>
      </c>
      <c r="C156" s="155" t="s">
        <v>100</v>
      </c>
      <c r="D156" s="81" t="s">
        <v>8</v>
      </c>
      <c r="E156" s="79">
        <f t="shared" si="3"/>
        <v>69894</v>
      </c>
      <c r="F156" s="80"/>
      <c r="G156" s="80"/>
      <c r="H156" s="80"/>
      <c r="I156" s="79">
        <f>SUM(J156,K156,L156)</f>
        <v>69894</v>
      </c>
      <c r="J156" s="79"/>
      <c r="K156" s="79">
        <v>69894</v>
      </c>
      <c r="L156" s="79"/>
      <c r="M156" s="72"/>
    </row>
    <row r="157" spans="1:13" ht="24.75" customHeight="1" hidden="1">
      <c r="A157" s="70"/>
      <c r="B157" s="70"/>
      <c r="C157" s="156"/>
      <c r="D157" s="81" t="s">
        <v>9</v>
      </c>
      <c r="E157" s="79"/>
      <c r="F157" s="80"/>
      <c r="G157" s="80"/>
      <c r="H157" s="80"/>
      <c r="I157" s="79"/>
      <c r="J157" s="79"/>
      <c r="K157" s="79"/>
      <c r="L157" s="79"/>
      <c r="M157" s="72"/>
    </row>
    <row r="158" spans="1:13" ht="24.75" customHeight="1" hidden="1">
      <c r="A158" s="70"/>
      <c r="B158" s="70"/>
      <c r="C158" s="71"/>
      <c r="D158" s="81" t="s">
        <v>13</v>
      </c>
      <c r="E158" s="79"/>
      <c r="F158" s="80"/>
      <c r="G158" s="80"/>
      <c r="H158" s="80"/>
      <c r="I158" s="79"/>
      <c r="J158" s="79"/>
      <c r="K158" s="79"/>
      <c r="L158" s="79"/>
      <c r="M158" s="72"/>
    </row>
    <row r="159" spans="1:13" ht="24.75" customHeight="1" hidden="1">
      <c r="A159" s="70"/>
      <c r="B159" s="70"/>
      <c r="C159" s="71"/>
      <c r="D159" s="81" t="s">
        <v>14</v>
      </c>
      <c r="E159" s="79">
        <f>SUM(I159,M159)</f>
        <v>69894</v>
      </c>
      <c r="F159" s="80"/>
      <c r="G159" s="80"/>
      <c r="H159" s="80"/>
      <c r="I159" s="79">
        <f>SUM(J159,K159,L159)</f>
        <v>69894</v>
      </c>
      <c r="J159" s="79"/>
      <c r="K159" s="79">
        <f>SUM(K156,K157)-K158</f>
        <v>69894</v>
      </c>
      <c r="L159" s="79"/>
      <c r="M159" s="72"/>
    </row>
    <row r="160" spans="1:13" ht="24.75" customHeight="1" hidden="1">
      <c r="A160" s="86"/>
      <c r="B160" s="77" t="s">
        <v>101</v>
      </c>
      <c r="C160" s="94" t="s">
        <v>16</v>
      </c>
      <c r="D160" s="81" t="s">
        <v>8</v>
      </c>
      <c r="E160" s="79">
        <f>SUM(I160,M160)</f>
        <v>93260</v>
      </c>
      <c r="F160" s="80"/>
      <c r="G160" s="80"/>
      <c r="H160" s="80"/>
      <c r="I160" s="79">
        <f>SUM(J160:K160)</f>
        <v>93260</v>
      </c>
      <c r="J160" s="79"/>
      <c r="K160" s="79">
        <f>3000+90260</f>
        <v>93260</v>
      </c>
      <c r="L160" s="79"/>
      <c r="M160" s="72"/>
    </row>
    <row r="161" spans="1:13" ht="24.75" customHeight="1" hidden="1">
      <c r="A161" s="70"/>
      <c r="B161" s="70"/>
      <c r="C161" s="71"/>
      <c r="D161" s="81" t="s">
        <v>9</v>
      </c>
      <c r="E161" s="79"/>
      <c r="F161" s="80"/>
      <c r="G161" s="80"/>
      <c r="H161" s="80"/>
      <c r="I161" s="79"/>
      <c r="J161" s="79"/>
      <c r="K161" s="79"/>
      <c r="L161" s="79"/>
      <c r="M161" s="72"/>
    </row>
    <row r="162" spans="1:13" ht="24.75" customHeight="1" hidden="1">
      <c r="A162" s="70"/>
      <c r="B162" s="70"/>
      <c r="C162" s="71"/>
      <c r="D162" s="81" t="s">
        <v>13</v>
      </c>
      <c r="E162" s="79"/>
      <c r="F162" s="80"/>
      <c r="G162" s="80"/>
      <c r="H162" s="80"/>
      <c r="I162" s="79"/>
      <c r="J162" s="79"/>
      <c r="K162" s="79"/>
      <c r="L162" s="79"/>
      <c r="M162" s="72"/>
    </row>
    <row r="163" spans="1:13" ht="24.75" customHeight="1" hidden="1">
      <c r="A163" s="74"/>
      <c r="B163" s="74"/>
      <c r="C163" s="75"/>
      <c r="D163" s="68" t="s">
        <v>14</v>
      </c>
      <c r="E163" s="72">
        <f>SUM(I163,M163)</f>
        <v>93260</v>
      </c>
      <c r="F163" s="76"/>
      <c r="G163" s="76"/>
      <c r="H163" s="76"/>
      <c r="I163" s="72">
        <f>SUM(J163,K163,L163)</f>
        <v>93260</v>
      </c>
      <c r="J163" s="72"/>
      <c r="K163" s="72">
        <f>SUM(K160,K161)-K162</f>
        <v>93260</v>
      </c>
      <c r="L163" s="72"/>
      <c r="M163" s="72"/>
    </row>
    <row r="164" spans="1:13" ht="24.75" customHeight="1" hidden="1">
      <c r="A164" s="86" t="s">
        <v>102</v>
      </c>
      <c r="B164" s="77"/>
      <c r="C164" s="95" t="s">
        <v>17</v>
      </c>
      <c r="D164" s="81" t="s">
        <v>8</v>
      </c>
      <c r="E164" s="82">
        <f>SUM(I164)</f>
        <v>865306</v>
      </c>
      <c r="F164" s="82">
        <f>SUM(F168)</f>
        <v>865006</v>
      </c>
      <c r="G164" s="82"/>
      <c r="H164" s="82"/>
      <c r="I164" s="82">
        <f>SUM(K164)</f>
        <v>865306</v>
      </c>
      <c r="J164" s="82"/>
      <c r="K164" s="82">
        <f>SUM(K168,K172)</f>
        <v>865306</v>
      </c>
      <c r="L164" s="82"/>
      <c r="M164" s="82"/>
    </row>
    <row r="165" spans="1:13" ht="24.75" customHeight="1" hidden="1">
      <c r="A165" s="70"/>
      <c r="B165" s="70"/>
      <c r="C165" s="71"/>
      <c r="D165" s="81" t="s">
        <v>9</v>
      </c>
      <c r="E165" s="82"/>
      <c r="F165" s="82"/>
      <c r="G165" s="82"/>
      <c r="H165" s="82"/>
      <c r="I165" s="82"/>
      <c r="J165" s="82"/>
      <c r="K165" s="82"/>
      <c r="L165" s="82"/>
      <c r="M165" s="82"/>
    </row>
    <row r="166" spans="1:13" ht="24.75" customHeight="1" hidden="1">
      <c r="A166" s="70"/>
      <c r="B166" s="70"/>
      <c r="C166" s="71"/>
      <c r="D166" s="81" t="s">
        <v>13</v>
      </c>
      <c r="E166" s="82"/>
      <c r="F166" s="82"/>
      <c r="G166" s="82"/>
      <c r="H166" s="82"/>
      <c r="I166" s="82"/>
      <c r="J166" s="82"/>
      <c r="K166" s="82"/>
      <c r="L166" s="82"/>
      <c r="M166" s="82"/>
    </row>
    <row r="167" spans="1:13" ht="24.75" customHeight="1" hidden="1">
      <c r="A167" s="70"/>
      <c r="B167" s="70"/>
      <c r="C167" s="71"/>
      <c r="D167" s="81" t="s">
        <v>14</v>
      </c>
      <c r="E167" s="82">
        <f>SUM(I167)</f>
        <v>865306</v>
      </c>
      <c r="F167" s="82">
        <f>SUM(F171)</f>
        <v>865006</v>
      </c>
      <c r="G167" s="82"/>
      <c r="H167" s="82"/>
      <c r="I167" s="82">
        <f>SUM(K167)</f>
        <v>865306</v>
      </c>
      <c r="J167" s="82"/>
      <c r="K167" s="82">
        <f>SUM(K171,K175)</f>
        <v>865306</v>
      </c>
      <c r="L167" s="82"/>
      <c r="M167" s="82"/>
    </row>
    <row r="168" spans="1:13" ht="24.75" customHeight="1" hidden="1">
      <c r="A168" s="86"/>
      <c r="B168" s="77" t="s">
        <v>103</v>
      </c>
      <c r="C168" s="194" t="s">
        <v>104</v>
      </c>
      <c r="D168" s="81" t="s">
        <v>8</v>
      </c>
      <c r="E168" s="79">
        <f>SUM(I168)</f>
        <v>865006</v>
      </c>
      <c r="F168" s="80">
        <v>865006</v>
      </c>
      <c r="G168" s="80"/>
      <c r="H168" s="80"/>
      <c r="I168" s="79">
        <f>SUM(J168:K168)</f>
        <v>865006</v>
      </c>
      <c r="J168" s="79"/>
      <c r="K168" s="79">
        <v>865006</v>
      </c>
      <c r="L168" s="79"/>
      <c r="M168" s="72"/>
    </row>
    <row r="169" spans="1:13" ht="24.75" customHeight="1" hidden="1">
      <c r="A169" s="70"/>
      <c r="B169" s="70"/>
      <c r="C169" s="195"/>
      <c r="D169" s="81" t="s">
        <v>9</v>
      </c>
      <c r="E169" s="79"/>
      <c r="F169" s="80"/>
      <c r="G169" s="80"/>
      <c r="H169" s="80"/>
      <c r="I169" s="79"/>
      <c r="J169" s="79"/>
      <c r="K169" s="79"/>
      <c r="L169" s="79"/>
      <c r="M169" s="72"/>
    </row>
    <row r="170" spans="1:13" ht="24.75" customHeight="1" hidden="1">
      <c r="A170" s="70"/>
      <c r="B170" s="70"/>
      <c r="C170" s="195"/>
      <c r="D170" s="81" t="s">
        <v>13</v>
      </c>
      <c r="E170" s="79"/>
      <c r="F170" s="80"/>
      <c r="G170" s="80"/>
      <c r="H170" s="80"/>
      <c r="I170" s="79"/>
      <c r="J170" s="79"/>
      <c r="K170" s="79"/>
      <c r="L170" s="79"/>
      <c r="M170" s="72"/>
    </row>
    <row r="171" spans="1:13" ht="24.75" customHeight="1" hidden="1">
      <c r="A171" s="74"/>
      <c r="B171" s="74"/>
      <c r="C171" s="196"/>
      <c r="D171" s="68" t="s">
        <v>14</v>
      </c>
      <c r="E171" s="72">
        <f>SUM(E168,E169)-E170</f>
        <v>865006</v>
      </c>
      <c r="F171" s="76">
        <f>SUM(F168,F169)-F170</f>
        <v>865006</v>
      </c>
      <c r="G171" s="76"/>
      <c r="H171" s="76"/>
      <c r="I171" s="72">
        <f>SUM(K171)</f>
        <v>865006</v>
      </c>
      <c r="J171" s="72"/>
      <c r="K171" s="72">
        <f>SUM(K168,K169)-K170</f>
        <v>865006</v>
      </c>
      <c r="L171" s="72"/>
      <c r="M171" s="72"/>
    </row>
    <row r="172" spans="1:13" ht="24.75" customHeight="1" hidden="1">
      <c r="A172" s="86"/>
      <c r="B172" s="77" t="s">
        <v>176</v>
      </c>
      <c r="C172" s="194" t="s">
        <v>177</v>
      </c>
      <c r="D172" s="81" t="s">
        <v>8</v>
      </c>
      <c r="E172" s="79">
        <f>SUM(I172)</f>
        <v>300</v>
      </c>
      <c r="F172" s="80"/>
      <c r="G172" s="80"/>
      <c r="H172" s="80"/>
      <c r="I172" s="79">
        <f>SUM(J172:K172)</f>
        <v>300</v>
      </c>
      <c r="J172" s="79"/>
      <c r="K172" s="79">
        <v>300</v>
      </c>
      <c r="L172" s="79"/>
      <c r="M172" s="72"/>
    </row>
    <row r="173" spans="1:13" ht="24.75" customHeight="1" hidden="1">
      <c r="A173" s="70"/>
      <c r="B173" s="70"/>
      <c r="C173" s="195"/>
      <c r="D173" s="81" t="s">
        <v>9</v>
      </c>
      <c r="E173" s="79"/>
      <c r="F173" s="80"/>
      <c r="G173" s="80"/>
      <c r="H173" s="80"/>
      <c r="I173" s="79"/>
      <c r="J173" s="79"/>
      <c r="K173" s="79"/>
      <c r="L173" s="79"/>
      <c r="M173" s="72"/>
    </row>
    <row r="174" spans="1:13" ht="24.75" customHeight="1" hidden="1">
      <c r="A174" s="70"/>
      <c r="B174" s="70"/>
      <c r="C174" s="195"/>
      <c r="D174" s="81" t="s">
        <v>13</v>
      </c>
      <c r="E174" s="79"/>
      <c r="F174" s="80"/>
      <c r="G174" s="80"/>
      <c r="H174" s="80"/>
      <c r="I174" s="79"/>
      <c r="J174" s="79"/>
      <c r="K174" s="79"/>
      <c r="L174" s="79"/>
      <c r="M174" s="72"/>
    </row>
    <row r="175" spans="1:13" ht="24.75" customHeight="1" hidden="1">
      <c r="A175" s="74"/>
      <c r="B175" s="74"/>
      <c r="C175" s="196"/>
      <c r="D175" s="68" t="s">
        <v>14</v>
      </c>
      <c r="E175" s="72">
        <f>SUM(E172,E173)-E174</f>
        <v>300</v>
      </c>
      <c r="F175" s="76"/>
      <c r="G175" s="76"/>
      <c r="H175" s="76"/>
      <c r="I175" s="72">
        <f>SUM(K175)</f>
        <v>300</v>
      </c>
      <c r="J175" s="72"/>
      <c r="K175" s="72">
        <f>SUM(K172,K173)-K174</f>
        <v>300</v>
      </c>
      <c r="L175" s="72"/>
      <c r="M175" s="72"/>
    </row>
    <row r="176" spans="1:13" ht="24.75" customHeight="1" hidden="1">
      <c r="A176" s="86" t="s">
        <v>167</v>
      </c>
      <c r="B176" s="77"/>
      <c r="C176" s="95" t="s">
        <v>168</v>
      </c>
      <c r="D176" s="81" t="s">
        <v>8</v>
      </c>
      <c r="E176" s="82">
        <f>SUM(I176,M176)</f>
        <v>2306279</v>
      </c>
      <c r="F176" s="82">
        <f>SUM(F180,F184,F188,F192,F200)</f>
        <v>12400</v>
      </c>
      <c r="G176" s="82"/>
      <c r="H176" s="82"/>
      <c r="I176" s="82">
        <f>SUM(J176:L176)</f>
        <v>2306279</v>
      </c>
      <c r="J176" s="82">
        <f>SUM(J180,J184,J188,J192,J196,J200)</f>
        <v>898292</v>
      </c>
      <c r="K176" s="82">
        <f>SUM(K180,K184,K188,K192,K196,K200)</f>
        <v>1407987</v>
      </c>
      <c r="L176" s="82"/>
      <c r="M176" s="82"/>
    </row>
    <row r="177" spans="1:13" ht="24.75" customHeight="1" hidden="1">
      <c r="A177" s="70"/>
      <c r="B177" s="70"/>
      <c r="C177" s="71"/>
      <c r="D177" s="81" t="s">
        <v>9</v>
      </c>
      <c r="E177" s="82"/>
      <c r="F177" s="82"/>
      <c r="G177" s="82"/>
      <c r="H177" s="82"/>
      <c r="I177" s="82"/>
      <c r="J177" s="82"/>
      <c r="K177" s="82"/>
      <c r="L177" s="82"/>
      <c r="M177" s="82"/>
    </row>
    <row r="178" spans="1:13" ht="24.75" customHeight="1" hidden="1">
      <c r="A178" s="70"/>
      <c r="B178" s="70"/>
      <c r="C178" s="71"/>
      <c r="D178" s="81" t="s">
        <v>13</v>
      </c>
      <c r="E178" s="82"/>
      <c r="F178" s="82"/>
      <c r="G178" s="82"/>
      <c r="H178" s="82"/>
      <c r="I178" s="82"/>
      <c r="J178" s="82"/>
      <c r="K178" s="82"/>
      <c r="L178" s="82"/>
      <c r="M178" s="82"/>
    </row>
    <row r="179" spans="1:13" ht="24.75" customHeight="1" hidden="1">
      <c r="A179" s="70"/>
      <c r="B179" s="70"/>
      <c r="C179" s="71"/>
      <c r="D179" s="81" t="s">
        <v>14</v>
      </c>
      <c r="E179" s="82">
        <f>SUM(I179,M179)</f>
        <v>2306279</v>
      </c>
      <c r="F179" s="82">
        <f>SUM(F183,F187,F191,F195,F203)</f>
        <v>12400</v>
      </c>
      <c r="G179" s="82"/>
      <c r="H179" s="82"/>
      <c r="I179" s="82">
        <f>SUM(J179:L179)</f>
        <v>2306279</v>
      </c>
      <c r="J179" s="82">
        <f>SUM(J183,J187,J191,J195,J199,J203)</f>
        <v>898292</v>
      </c>
      <c r="K179" s="82">
        <f>SUM(K183,K187,K191,K195,K199,K203)</f>
        <v>1407987</v>
      </c>
      <c r="L179" s="82"/>
      <c r="M179" s="82"/>
    </row>
    <row r="180" spans="1:13" ht="24.75" customHeight="1" hidden="1">
      <c r="A180" s="86"/>
      <c r="B180" s="77" t="s">
        <v>169</v>
      </c>
      <c r="C180" s="155" t="s">
        <v>151</v>
      </c>
      <c r="D180" s="81" t="s">
        <v>8</v>
      </c>
      <c r="E180" s="79">
        <f>SUM(M180,I180)</f>
        <v>1225584</v>
      </c>
      <c r="F180" s="80"/>
      <c r="G180" s="80"/>
      <c r="H180" s="80"/>
      <c r="I180" s="79">
        <f>SUM(J180:K180)</f>
        <v>1225584</v>
      </c>
      <c r="J180" s="79">
        <v>712817</v>
      </c>
      <c r="K180" s="79">
        <f>503383+9384</f>
        <v>512767</v>
      </c>
      <c r="L180" s="79"/>
      <c r="M180" s="72"/>
    </row>
    <row r="181" spans="1:13" ht="24.75" customHeight="1" hidden="1">
      <c r="A181" s="70"/>
      <c r="B181" s="70"/>
      <c r="C181" s="156"/>
      <c r="D181" s="81" t="s">
        <v>9</v>
      </c>
      <c r="E181" s="79"/>
      <c r="F181" s="80"/>
      <c r="G181" s="80"/>
      <c r="H181" s="80"/>
      <c r="I181" s="79"/>
      <c r="J181" s="79"/>
      <c r="K181" s="79"/>
      <c r="L181" s="79"/>
      <c r="M181" s="72"/>
    </row>
    <row r="182" spans="1:13" ht="24.75" customHeight="1" hidden="1">
      <c r="A182" s="70"/>
      <c r="B182" s="70"/>
      <c r="C182" s="71"/>
      <c r="D182" s="81" t="s">
        <v>13</v>
      </c>
      <c r="E182" s="79"/>
      <c r="F182" s="80"/>
      <c r="G182" s="80"/>
      <c r="H182" s="80"/>
      <c r="I182" s="79"/>
      <c r="J182" s="79"/>
      <c r="K182" s="79"/>
      <c r="L182" s="79"/>
      <c r="M182" s="72"/>
    </row>
    <row r="183" spans="1:13" ht="24.75" customHeight="1" hidden="1">
      <c r="A183" s="70"/>
      <c r="B183" s="70"/>
      <c r="C183" s="71"/>
      <c r="D183" s="81" t="s">
        <v>14</v>
      </c>
      <c r="E183" s="79">
        <f>SUM(E180,E181)-E182</f>
        <v>1225584</v>
      </c>
      <c r="F183" s="80"/>
      <c r="G183" s="80"/>
      <c r="H183" s="80"/>
      <c r="I183" s="79">
        <f>SUM(I180,I181)-I182</f>
        <v>1225584</v>
      </c>
      <c r="J183" s="79">
        <f>SUM(J180:J181)-J182</f>
        <v>712817</v>
      </c>
      <c r="K183" s="79">
        <f>SUM(K180:K181)-K182</f>
        <v>512767</v>
      </c>
      <c r="L183" s="79"/>
      <c r="M183" s="79"/>
    </row>
    <row r="184" spans="1:13" ht="24.75" customHeight="1" hidden="1">
      <c r="A184" s="86"/>
      <c r="B184" s="77" t="s">
        <v>170</v>
      </c>
      <c r="C184" s="94" t="s">
        <v>109</v>
      </c>
      <c r="D184" s="81" t="s">
        <v>8</v>
      </c>
      <c r="E184" s="79">
        <f>SUM(M184,I184)</f>
        <v>840000</v>
      </c>
      <c r="F184" s="80"/>
      <c r="G184" s="80"/>
      <c r="H184" s="80"/>
      <c r="I184" s="79">
        <f>SUM(J184:L184)</f>
        <v>840000</v>
      </c>
      <c r="J184" s="79"/>
      <c r="K184" s="79">
        <v>840000</v>
      </c>
      <c r="L184" s="79"/>
      <c r="M184" s="72"/>
    </row>
    <row r="185" spans="1:13" ht="24.75" customHeight="1" hidden="1">
      <c r="A185" s="70"/>
      <c r="B185" s="70"/>
      <c r="C185" s="71"/>
      <c r="D185" s="81" t="s">
        <v>9</v>
      </c>
      <c r="E185" s="79"/>
      <c r="F185" s="80"/>
      <c r="G185" s="80"/>
      <c r="H185" s="80"/>
      <c r="I185" s="79"/>
      <c r="J185" s="79"/>
      <c r="K185" s="79"/>
      <c r="L185" s="79"/>
      <c r="M185" s="72"/>
    </row>
    <row r="186" spans="1:13" ht="24.75" customHeight="1" hidden="1">
      <c r="A186" s="70"/>
      <c r="B186" s="70"/>
      <c r="C186" s="71"/>
      <c r="D186" s="81" t="s">
        <v>13</v>
      </c>
      <c r="E186" s="79"/>
      <c r="F186" s="80"/>
      <c r="G186" s="80"/>
      <c r="H186" s="80"/>
      <c r="I186" s="79"/>
      <c r="J186" s="79"/>
      <c r="K186" s="79"/>
      <c r="L186" s="79"/>
      <c r="M186" s="72"/>
    </row>
    <row r="187" spans="1:13" ht="24.75" customHeight="1" hidden="1">
      <c r="A187" s="74"/>
      <c r="B187" s="74"/>
      <c r="C187" s="75"/>
      <c r="D187" s="68" t="s">
        <v>14</v>
      </c>
      <c r="E187" s="72">
        <f>SUM(E184,E185)-E186</f>
        <v>840000</v>
      </c>
      <c r="F187" s="76"/>
      <c r="G187" s="76"/>
      <c r="H187" s="76"/>
      <c r="I187" s="72">
        <f>SUM(I184,I185)-I186</f>
        <v>840000</v>
      </c>
      <c r="J187" s="72"/>
      <c r="K187" s="72">
        <f>SUM(K184,K185)-K186</f>
        <v>840000</v>
      </c>
      <c r="L187" s="72"/>
      <c r="M187" s="72"/>
    </row>
    <row r="188" spans="1:13" ht="24.75" customHeight="1" hidden="1">
      <c r="A188" s="86"/>
      <c r="B188" s="77" t="s">
        <v>171</v>
      </c>
      <c r="C188" s="155" t="s">
        <v>111</v>
      </c>
      <c r="D188" s="81" t="s">
        <v>8</v>
      </c>
      <c r="E188" s="79">
        <f>SUM(M188,I188)</f>
        <v>12400</v>
      </c>
      <c r="F188" s="80">
        <v>12400</v>
      </c>
      <c r="G188" s="80"/>
      <c r="H188" s="80"/>
      <c r="I188" s="79">
        <f>SUM(J188:L188)</f>
        <v>12400</v>
      </c>
      <c r="J188" s="79"/>
      <c r="K188" s="79">
        <v>12400</v>
      </c>
      <c r="L188" s="79"/>
      <c r="M188" s="72"/>
    </row>
    <row r="189" spans="1:13" ht="24.75" customHeight="1" hidden="1">
      <c r="A189" s="70"/>
      <c r="B189" s="70"/>
      <c r="C189" s="156"/>
      <c r="D189" s="81" t="s">
        <v>9</v>
      </c>
      <c r="E189" s="79"/>
      <c r="F189" s="80"/>
      <c r="G189" s="80"/>
      <c r="H189" s="80"/>
      <c r="I189" s="79"/>
      <c r="J189" s="79"/>
      <c r="K189" s="79"/>
      <c r="L189" s="79"/>
      <c r="M189" s="72"/>
    </row>
    <row r="190" spans="1:13" ht="24.75" customHeight="1" hidden="1">
      <c r="A190" s="70"/>
      <c r="B190" s="70"/>
      <c r="C190" s="71"/>
      <c r="D190" s="81" t="s">
        <v>13</v>
      </c>
      <c r="E190" s="79"/>
      <c r="F190" s="80"/>
      <c r="G190" s="80"/>
      <c r="H190" s="80"/>
      <c r="I190" s="79"/>
      <c r="J190" s="79"/>
      <c r="K190" s="79"/>
      <c r="L190" s="79"/>
      <c r="M190" s="72"/>
    </row>
    <row r="191" spans="1:13" ht="24.75" customHeight="1" hidden="1">
      <c r="A191" s="74"/>
      <c r="B191" s="74"/>
      <c r="C191" s="75"/>
      <c r="D191" s="68" t="s">
        <v>14</v>
      </c>
      <c r="E191" s="72">
        <f>SUM(E188,E189)-E190</f>
        <v>12400</v>
      </c>
      <c r="F191" s="76">
        <f>SUM(F188,F189)-F190</f>
        <v>12400</v>
      </c>
      <c r="G191" s="76"/>
      <c r="H191" s="76"/>
      <c r="I191" s="72">
        <f>SUM(I188,I189)-I190</f>
        <v>12400</v>
      </c>
      <c r="J191" s="72"/>
      <c r="K191" s="72">
        <f>SUM(K188,K189)-K190</f>
        <v>12400</v>
      </c>
      <c r="L191" s="72"/>
      <c r="M191" s="72"/>
    </row>
    <row r="192" spans="1:13" ht="24.75" customHeight="1" hidden="1">
      <c r="A192" s="86"/>
      <c r="B192" s="77" t="s">
        <v>172</v>
      </c>
      <c r="C192" s="155" t="s">
        <v>115</v>
      </c>
      <c r="D192" s="81" t="s">
        <v>8</v>
      </c>
      <c r="E192" s="79">
        <f>SUM(M192,I192)</f>
        <v>208500</v>
      </c>
      <c r="F192" s="80"/>
      <c r="G192" s="80"/>
      <c r="H192" s="80"/>
      <c r="I192" s="79">
        <f>SUM(J192:K192)</f>
        <v>208500</v>
      </c>
      <c r="J192" s="79">
        <v>175362</v>
      </c>
      <c r="K192" s="79">
        <v>33138</v>
      </c>
      <c r="L192" s="79"/>
      <c r="M192" s="72"/>
    </row>
    <row r="193" spans="1:13" ht="24.75" customHeight="1" hidden="1">
      <c r="A193" s="70"/>
      <c r="B193" s="70"/>
      <c r="C193" s="156"/>
      <c r="D193" s="81" t="s">
        <v>9</v>
      </c>
      <c r="E193" s="79"/>
      <c r="F193" s="80"/>
      <c r="G193" s="80"/>
      <c r="H193" s="80"/>
      <c r="I193" s="79"/>
      <c r="J193" s="79"/>
      <c r="K193" s="79"/>
      <c r="L193" s="79"/>
      <c r="M193" s="72"/>
    </row>
    <row r="194" spans="1:13" ht="24.75" customHeight="1" hidden="1">
      <c r="A194" s="70"/>
      <c r="B194" s="70"/>
      <c r="C194" s="71"/>
      <c r="D194" s="81" t="s">
        <v>13</v>
      </c>
      <c r="E194" s="79"/>
      <c r="F194" s="80"/>
      <c r="G194" s="80"/>
      <c r="H194" s="80"/>
      <c r="I194" s="79"/>
      <c r="J194" s="79"/>
      <c r="K194" s="79"/>
      <c r="L194" s="79"/>
      <c r="M194" s="72"/>
    </row>
    <row r="195" spans="1:13" ht="24.75" customHeight="1" hidden="1">
      <c r="A195" s="74"/>
      <c r="B195" s="74"/>
      <c r="C195" s="75"/>
      <c r="D195" s="68" t="s">
        <v>14</v>
      </c>
      <c r="E195" s="72">
        <f>SUM(E192,E193)-E194</f>
        <v>208500</v>
      </c>
      <c r="F195" s="76"/>
      <c r="G195" s="76"/>
      <c r="H195" s="76"/>
      <c r="I195" s="72">
        <f>SUM(I192,I193)-I194</f>
        <v>208500</v>
      </c>
      <c r="J195" s="72">
        <f>SUM(J192,J193)-J194</f>
        <v>175362</v>
      </c>
      <c r="K195" s="72">
        <f>SUM(K192,K193)-K194</f>
        <v>33138</v>
      </c>
      <c r="L195" s="72"/>
      <c r="M195" s="72"/>
    </row>
    <row r="196" spans="1:13" ht="24.75" customHeight="1" hidden="1">
      <c r="A196" s="86"/>
      <c r="B196" s="77" t="s">
        <v>173</v>
      </c>
      <c r="C196" s="155" t="s">
        <v>145</v>
      </c>
      <c r="D196" s="81" t="s">
        <v>8</v>
      </c>
      <c r="E196" s="79">
        <f>SUM(M196,I196)</f>
        <v>15500</v>
      </c>
      <c r="F196" s="80"/>
      <c r="G196" s="80"/>
      <c r="H196" s="80"/>
      <c r="I196" s="79">
        <f>SUM(J196:L196)</f>
        <v>15500</v>
      </c>
      <c r="J196" s="79">
        <v>10113</v>
      </c>
      <c r="K196" s="79">
        <v>5387</v>
      </c>
      <c r="L196" s="79"/>
      <c r="M196" s="72"/>
    </row>
    <row r="197" spans="1:13" ht="24.75" customHeight="1" hidden="1">
      <c r="A197" s="70"/>
      <c r="B197" s="70"/>
      <c r="C197" s="156"/>
      <c r="D197" s="81" t="s">
        <v>9</v>
      </c>
      <c r="E197" s="79"/>
      <c r="F197" s="80"/>
      <c r="G197" s="80"/>
      <c r="H197" s="80"/>
      <c r="I197" s="79"/>
      <c r="J197" s="79"/>
      <c r="K197" s="79"/>
      <c r="L197" s="79"/>
      <c r="M197" s="72"/>
    </row>
    <row r="198" spans="1:13" ht="24.75" customHeight="1" hidden="1">
      <c r="A198" s="70"/>
      <c r="B198" s="70"/>
      <c r="C198" s="71"/>
      <c r="D198" s="81" t="s">
        <v>13</v>
      </c>
      <c r="E198" s="79"/>
      <c r="F198" s="80"/>
      <c r="G198" s="80"/>
      <c r="H198" s="80"/>
      <c r="I198" s="79"/>
      <c r="J198" s="79"/>
      <c r="K198" s="79"/>
      <c r="L198" s="79"/>
      <c r="M198" s="72"/>
    </row>
    <row r="199" spans="1:13" ht="24.75" customHeight="1" hidden="1">
      <c r="A199" s="70"/>
      <c r="B199" s="70"/>
      <c r="C199" s="71"/>
      <c r="D199" s="81" t="s">
        <v>14</v>
      </c>
      <c r="E199" s="79">
        <f>SUM(E196,E197)-E198</f>
        <v>15500</v>
      </c>
      <c r="F199" s="80"/>
      <c r="G199" s="80"/>
      <c r="H199" s="80"/>
      <c r="I199" s="79">
        <f>SUM(I196,I197)-I198</f>
        <v>15500</v>
      </c>
      <c r="J199" s="79">
        <f>SUM(J196,J197)-J198</f>
        <v>10113</v>
      </c>
      <c r="K199" s="79">
        <f>SUM(K196,K197,K198)-K198</f>
        <v>5387</v>
      </c>
      <c r="L199" s="79"/>
      <c r="M199" s="79"/>
    </row>
    <row r="200" spans="1:13" ht="24.75" customHeight="1" hidden="1">
      <c r="A200" s="86"/>
      <c r="B200" s="77" t="s">
        <v>175</v>
      </c>
      <c r="C200" s="155" t="s">
        <v>16</v>
      </c>
      <c r="D200" s="81" t="s">
        <v>8</v>
      </c>
      <c r="E200" s="79">
        <f>SUM(M200,I200)</f>
        <v>4295</v>
      </c>
      <c r="F200" s="80"/>
      <c r="G200" s="80"/>
      <c r="H200" s="80"/>
      <c r="I200" s="79">
        <f>SUM(J200:L200)</f>
        <v>4295</v>
      </c>
      <c r="J200" s="79"/>
      <c r="K200" s="79">
        <v>4295</v>
      </c>
      <c r="L200" s="79"/>
      <c r="M200" s="72"/>
    </row>
    <row r="201" spans="1:13" ht="24.75" customHeight="1" hidden="1">
      <c r="A201" s="70"/>
      <c r="B201" s="70"/>
      <c r="C201" s="156"/>
      <c r="D201" s="81" t="s">
        <v>9</v>
      </c>
      <c r="E201" s="79"/>
      <c r="F201" s="80"/>
      <c r="G201" s="80"/>
      <c r="H201" s="80"/>
      <c r="I201" s="79"/>
      <c r="J201" s="79"/>
      <c r="K201" s="79"/>
      <c r="L201" s="79"/>
      <c r="M201" s="72"/>
    </row>
    <row r="202" spans="1:13" ht="24.75" customHeight="1" hidden="1">
      <c r="A202" s="70"/>
      <c r="B202" s="70"/>
      <c r="C202" s="71"/>
      <c r="D202" s="81" t="s">
        <v>13</v>
      </c>
      <c r="E202" s="79"/>
      <c r="F202" s="80"/>
      <c r="G202" s="80"/>
      <c r="H202" s="80"/>
      <c r="I202" s="79"/>
      <c r="J202" s="79"/>
      <c r="K202" s="79"/>
      <c r="L202" s="79"/>
      <c r="M202" s="72"/>
    </row>
    <row r="203" spans="1:13" ht="24.75" customHeight="1" hidden="1">
      <c r="A203" s="70"/>
      <c r="B203" s="70"/>
      <c r="C203" s="71"/>
      <c r="D203" s="81" t="s">
        <v>14</v>
      </c>
      <c r="E203" s="79">
        <f>SUM(E200,E201)-E202</f>
        <v>4295</v>
      </c>
      <c r="F203" s="80"/>
      <c r="G203" s="80"/>
      <c r="H203" s="80"/>
      <c r="I203" s="79">
        <f>SUM(I200,I201)-I202</f>
        <v>4295</v>
      </c>
      <c r="J203" s="79"/>
      <c r="K203" s="79">
        <f>SUM(K200,K201,K202)-K202</f>
        <v>4295</v>
      </c>
      <c r="L203" s="79"/>
      <c r="M203" s="79"/>
    </row>
    <row r="204" spans="1:13" ht="24.75" customHeight="1" hidden="1">
      <c r="A204" s="86" t="s">
        <v>105</v>
      </c>
      <c r="B204" s="77"/>
      <c r="C204" s="190" t="s">
        <v>174</v>
      </c>
      <c r="D204" s="81" t="s">
        <v>8</v>
      </c>
      <c r="E204" s="82">
        <f>SUM(E208,E212,E216,E220)</f>
        <v>944348</v>
      </c>
      <c r="F204" s="82">
        <f>SUM(F208,F212,F216,F220)</f>
        <v>83100</v>
      </c>
      <c r="G204" s="82"/>
      <c r="H204" s="82"/>
      <c r="I204" s="82">
        <f>SUM(J204:L204)</f>
        <v>944348</v>
      </c>
      <c r="J204" s="82">
        <f>SUM(J208,J212,J216,J220)</f>
        <v>776102</v>
      </c>
      <c r="K204" s="82">
        <f>SUM(K208,K212,K216,K220)</f>
        <v>168246</v>
      </c>
      <c r="L204" s="82"/>
      <c r="M204" s="82"/>
    </row>
    <row r="205" spans="1:13" ht="24.75" customHeight="1" hidden="1">
      <c r="A205" s="70"/>
      <c r="B205" s="70"/>
      <c r="C205" s="191"/>
      <c r="D205" s="81" t="s">
        <v>9</v>
      </c>
      <c r="E205" s="82"/>
      <c r="F205" s="82"/>
      <c r="G205" s="82"/>
      <c r="H205" s="82"/>
      <c r="I205" s="82"/>
      <c r="J205" s="82"/>
      <c r="K205" s="82"/>
      <c r="L205" s="82"/>
      <c r="M205" s="69"/>
    </row>
    <row r="206" spans="1:13" ht="24.75" customHeight="1" hidden="1">
      <c r="A206" s="70"/>
      <c r="B206" s="70"/>
      <c r="C206" s="71"/>
      <c r="D206" s="81" t="s">
        <v>13</v>
      </c>
      <c r="E206" s="82"/>
      <c r="F206" s="82"/>
      <c r="G206" s="82"/>
      <c r="H206" s="82"/>
      <c r="I206" s="82"/>
      <c r="J206" s="82"/>
      <c r="K206" s="82"/>
      <c r="L206" s="82"/>
      <c r="M206" s="69"/>
    </row>
    <row r="207" spans="1:13" ht="24.75" customHeight="1" hidden="1">
      <c r="A207" s="70"/>
      <c r="B207" s="70"/>
      <c r="C207" s="71"/>
      <c r="D207" s="81" t="s">
        <v>14</v>
      </c>
      <c r="E207" s="82">
        <f>SUM(E211,E215,E219,E223)</f>
        <v>944348</v>
      </c>
      <c r="F207" s="82">
        <f>SUM(F211,F215,F219,F223)</f>
        <v>83100</v>
      </c>
      <c r="G207" s="82"/>
      <c r="H207" s="82"/>
      <c r="I207" s="82">
        <f>SUM(J207:L207)</f>
        <v>944348</v>
      </c>
      <c r="J207" s="82">
        <f>SUM(J211,J215,J219,J223)</f>
        <v>776102</v>
      </c>
      <c r="K207" s="82">
        <f>SUM(K211,K215,K219,K223)</f>
        <v>168246</v>
      </c>
      <c r="L207" s="82"/>
      <c r="M207" s="69"/>
    </row>
    <row r="208" spans="1:13" ht="24.75" customHeight="1" hidden="1">
      <c r="A208" s="86"/>
      <c r="B208" s="77" t="s">
        <v>113</v>
      </c>
      <c r="C208" s="155" t="s">
        <v>114</v>
      </c>
      <c r="D208" s="81" t="s">
        <v>8</v>
      </c>
      <c r="E208" s="79">
        <f>SUM(M208,I208)</f>
        <v>83100</v>
      </c>
      <c r="F208" s="80">
        <v>83100</v>
      </c>
      <c r="G208" s="80"/>
      <c r="H208" s="80"/>
      <c r="I208" s="79">
        <f>SUM(J208:L208)</f>
        <v>83100</v>
      </c>
      <c r="J208" s="79">
        <v>57042</v>
      </c>
      <c r="K208" s="79">
        <v>26058</v>
      </c>
      <c r="L208" s="79"/>
      <c r="M208" s="72"/>
    </row>
    <row r="209" spans="1:13" ht="24.75" customHeight="1" hidden="1">
      <c r="A209" s="70"/>
      <c r="B209" s="70"/>
      <c r="C209" s="156"/>
      <c r="D209" s="81" t="s">
        <v>9</v>
      </c>
      <c r="E209" s="79"/>
      <c r="F209" s="80"/>
      <c r="G209" s="80"/>
      <c r="H209" s="80"/>
      <c r="I209" s="79"/>
      <c r="J209" s="79"/>
      <c r="K209" s="79"/>
      <c r="L209" s="79"/>
      <c r="M209" s="72"/>
    </row>
    <row r="210" spans="1:13" ht="24.75" customHeight="1" hidden="1">
      <c r="A210" s="70"/>
      <c r="B210" s="70"/>
      <c r="C210" s="71"/>
      <c r="D210" s="81" t="s">
        <v>13</v>
      </c>
      <c r="E210" s="79"/>
      <c r="F210" s="80"/>
      <c r="G210" s="80"/>
      <c r="H210" s="80"/>
      <c r="I210" s="79"/>
      <c r="J210" s="79"/>
      <c r="K210" s="79"/>
      <c r="L210" s="79"/>
      <c r="M210" s="72"/>
    </row>
    <row r="211" spans="1:13" ht="24.75" customHeight="1" hidden="1">
      <c r="A211" s="74"/>
      <c r="B211" s="74"/>
      <c r="C211" s="75"/>
      <c r="D211" s="68" t="s">
        <v>14</v>
      </c>
      <c r="E211" s="72">
        <f>SUM(E208,E209)-E210</f>
        <v>83100</v>
      </c>
      <c r="F211" s="72">
        <f>SUM(F208,F209)-F210</f>
        <v>83100</v>
      </c>
      <c r="G211" s="76"/>
      <c r="H211" s="76"/>
      <c r="I211" s="72">
        <f>SUM(I208,I209)-I210</f>
        <v>83100</v>
      </c>
      <c r="J211" s="72">
        <f>SUM(J208,J209)-J210</f>
        <v>57042</v>
      </c>
      <c r="K211" s="72">
        <f>SUM(K208,K209,)-K210</f>
        <v>26058</v>
      </c>
      <c r="L211" s="72"/>
      <c r="M211" s="72"/>
    </row>
    <row r="212" spans="1:13" ht="24.75" customHeight="1" hidden="1">
      <c r="A212" s="86"/>
      <c r="B212" s="77" t="s">
        <v>116</v>
      </c>
      <c r="C212" s="94" t="s">
        <v>117</v>
      </c>
      <c r="D212" s="81" t="s">
        <v>8</v>
      </c>
      <c r="E212" s="79">
        <f>SUM(M212,I212)</f>
        <v>850400</v>
      </c>
      <c r="F212" s="80"/>
      <c r="G212" s="80"/>
      <c r="H212" s="80"/>
      <c r="I212" s="79">
        <f>SUM(J212:K212)</f>
        <v>850400</v>
      </c>
      <c r="J212" s="79">
        <v>719060</v>
      </c>
      <c r="K212" s="79">
        <v>131340</v>
      </c>
      <c r="L212" s="79"/>
      <c r="M212" s="72"/>
    </row>
    <row r="213" spans="1:13" ht="24.75" customHeight="1" hidden="1">
      <c r="A213" s="70"/>
      <c r="B213" s="70"/>
      <c r="C213" s="71"/>
      <c r="D213" s="81" t="s">
        <v>9</v>
      </c>
      <c r="E213" s="79"/>
      <c r="F213" s="80"/>
      <c r="G213" s="80"/>
      <c r="H213" s="80"/>
      <c r="I213" s="79"/>
      <c r="J213" s="79"/>
      <c r="K213" s="79"/>
      <c r="L213" s="79"/>
      <c r="M213" s="72"/>
    </row>
    <row r="214" spans="1:13" ht="24.75" customHeight="1" hidden="1">
      <c r="A214" s="70"/>
      <c r="B214" s="70"/>
      <c r="C214" s="71"/>
      <c r="D214" s="81" t="s">
        <v>13</v>
      </c>
      <c r="E214" s="79"/>
      <c r="F214" s="80"/>
      <c r="G214" s="80"/>
      <c r="H214" s="80"/>
      <c r="I214" s="79"/>
      <c r="J214" s="79"/>
      <c r="K214" s="79"/>
      <c r="L214" s="79"/>
      <c r="M214" s="72"/>
    </row>
    <row r="215" spans="1:13" ht="24.75" customHeight="1" hidden="1">
      <c r="A215" s="74"/>
      <c r="B215" s="74"/>
      <c r="C215" s="75"/>
      <c r="D215" s="68" t="s">
        <v>14</v>
      </c>
      <c r="E215" s="72">
        <f>SUM(E212,E213)-E214</f>
        <v>850400</v>
      </c>
      <c r="F215" s="76"/>
      <c r="G215" s="76"/>
      <c r="H215" s="76"/>
      <c r="I215" s="72">
        <f>SUM(I212,I213)-I214</f>
        <v>850400</v>
      </c>
      <c r="J215" s="72">
        <f>SUM(J212,J213)-J214</f>
        <v>719060</v>
      </c>
      <c r="K215" s="72">
        <f>SUM(K212,K213)-K214</f>
        <v>131340</v>
      </c>
      <c r="L215" s="72"/>
      <c r="M215" s="72"/>
    </row>
    <row r="216" spans="1:13" ht="24.75" customHeight="1" hidden="1">
      <c r="A216" s="86"/>
      <c r="B216" s="77" t="s">
        <v>146</v>
      </c>
      <c r="C216" s="155" t="s">
        <v>100</v>
      </c>
      <c r="D216" s="81" t="s">
        <v>8</v>
      </c>
      <c r="E216" s="79">
        <f>SUM(I216)</f>
        <v>5848</v>
      </c>
      <c r="F216" s="80"/>
      <c r="G216" s="80"/>
      <c r="H216" s="80"/>
      <c r="I216" s="79">
        <f>SUM(J216:K216)</f>
        <v>5848</v>
      </c>
      <c r="J216" s="79"/>
      <c r="K216" s="79">
        <v>5848</v>
      </c>
      <c r="L216" s="79"/>
      <c r="M216" s="72"/>
    </row>
    <row r="217" spans="1:13" ht="24.75" customHeight="1" hidden="1">
      <c r="A217" s="70"/>
      <c r="B217" s="70"/>
      <c r="C217" s="156"/>
      <c r="D217" s="81" t="s">
        <v>9</v>
      </c>
      <c r="E217" s="79"/>
      <c r="F217" s="80"/>
      <c r="G217" s="80"/>
      <c r="H217" s="80"/>
      <c r="I217" s="79"/>
      <c r="J217" s="79"/>
      <c r="K217" s="79"/>
      <c r="L217" s="79"/>
      <c r="M217" s="72"/>
    </row>
    <row r="218" spans="1:13" ht="24.75" customHeight="1" hidden="1">
      <c r="A218" s="70"/>
      <c r="B218" s="70"/>
      <c r="C218" s="71"/>
      <c r="D218" s="81" t="s">
        <v>13</v>
      </c>
      <c r="E218" s="79"/>
      <c r="F218" s="80"/>
      <c r="G218" s="80"/>
      <c r="H218" s="80"/>
      <c r="I218" s="79"/>
      <c r="J218" s="79"/>
      <c r="K218" s="79"/>
      <c r="L218" s="79"/>
      <c r="M218" s="72"/>
    </row>
    <row r="219" spans="1:13" ht="24.75" customHeight="1" hidden="1">
      <c r="A219" s="70"/>
      <c r="B219" s="70"/>
      <c r="C219" s="71"/>
      <c r="D219" s="81" t="s">
        <v>14</v>
      </c>
      <c r="E219" s="79">
        <f>SUM(I219)</f>
        <v>5848</v>
      </c>
      <c r="F219" s="80"/>
      <c r="G219" s="80"/>
      <c r="H219" s="80"/>
      <c r="I219" s="79">
        <f>SUM(J219:K219)</f>
        <v>5848</v>
      </c>
      <c r="J219" s="79"/>
      <c r="K219" s="79">
        <f>SUM(K216,K217)-K218</f>
        <v>5848</v>
      </c>
      <c r="L219" s="79"/>
      <c r="M219" s="79"/>
    </row>
    <row r="220" spans="1:13" ht="24.75" customHeight="1" hidden="1">
      <c r="A220" s="86"/>
      <c r="B220" s="77" t="s">
        <v>118</v>
      </c>
      <c r="C220" s="94" t="s">
        <v>16</v>
      </c>
      <c r="D220" s="81" t="s">
        <v>8</v>
      </c>
      <c r="E220" s="79">
        <f>SUM(M220,I220)</f>
        <v>5000</v>
      </c>
      <c r="F220" s="80"/>
      <c r="G220" s="80"/>
      <c r="H220" s="80"/>
      <c r="I220" s="79">
        <f>SUM(J220:L220)</f>
        <v>5000</v>
      </c>
      <c r="J220" s="79"/>
      <c r="K220" s="79">
        <v>5000</v>
      </c>
      <c r="L220" s="79"/>
      <c r="M220" s="72"/>
    </row>
    <row r="221" spans="1:13" ht="24.75" customHeight="1" hidden="1">
      <c r="A221" s="70"/>
      <c r="B221" s="70"/>
      <c r="C221" s="71"/>
      <c r="D221" s="81" t="s">
        <v>9</v>
      </c>
      <c r="E221" s="79"/>
      <c r="F221" s="80"/>
      <c r="G221" s="80"/>
      <c r="H221" s="80"/>
      <c r="I221" s="79"/>
      <c r="J221" s="79"/>
      <c r="K221" s="79"/>
      <c r="L221" s="79"/>
      <c r="M221" s="72"/>
    </row>
    <row r="222" spans="1:13" ht="24.75" customHeight="1" hidden="1">
      <c r="A222" s="70"/>
      <c r="B222" s="70"/>
      <c r="C222" s="71"/>
      <c r="D222" s="81" t="s">
        <v>13</v>
      </c>
      <c r="E222" s="79"/>
      <c r="F222" s="80"/>
      <c r="G222" s="80"/>
      <c r="H222" s="80"/>
      <c r="I222" s="79"/>
      <c r="J222" s="79"/>
      <c r="K222" s="79"/>
      <c r="L222" s="79"/>
      <c r="M222" s="72"/>
    </row>
    <row r="223" spans="1:13" ht="24.75" customHeight="1" hidden="1">
      <c r="A223" s="74"/>
      <c r="B223" s="74"/>
      <c r="C223" s="75"/>
      <c r="D223" s="68" t="s">
        <v>14</v>
      </c>
      <c r="E223" s="72">
        <f>SUM(E220,E221)-E222</f>
        <v>5000</v>
      </c>
      <c r="F223" s="76"/>
      <c r="G223" s="76"/>
      <c r="H223" s="76"/>
      <c r="I223" s="72">
        <f>SUM(I220,I221)-I222</f>
        <v>5000</v>
      </c>
      <c r="J223" s="72"/>
      <c r="K223" s="72">
        <f>SUM(K220,K221)-K222</f>
        <v>5000</v>
      </c>
      <c r="L223" s="72"/>
      <c r="M223" s="72"/>
    </row>
    <row r="224" spans="1:13" ht="24.75" customHeight="1" hidden="1">
      <c r="A224" s="86" t="s">
        <v>119</v>
      </c>
      <c r="B224" s="77"/>
      <c r="C224" s="190" t="s">
        <v>120</v>
      </c>
      <c r="D224" s="81" t="s">
        <v>8</v>
      </c>
      <c r="E224" s="82">
        <f>SUM(E228,E232,E236,E240,E244,E248,E252,E256)</f>
        <v>2792114</v>
      </c>
      <c r="F224" s="82"/>
      <c r="G224" s="82"/>
      <c r="H224" s="82"/>
      <c r="I224" s="82">
        <f>SUM(I228,I232,I236,I240,I244,I248,I252,I256)</f>
        <v>2792114</v>
      </c>
      <c r="J224" s="82">
        <f>SUM(J228,J232,J236,J240,J244,J252,J256)</f>
        <v>1857835</v>
      </c>
      <c r="K224" s="82">
        <f>SUM(K228,K232,K236,K240,K244,K248,K252,K256)</f>
        <v>746939</v>
      </c>
      <c r="L224" s="82">
        <f>SUM(L228,L232,L236,L240,L244,L252,L256)</f>
        <v>187340</v>
      </c>
      <c r="M224" s="82"/>
    </row>
    <row r="225" spans="1:13" ht="24.75" customHeight="1" hidden="1">
      <c r="A225" s="70"/>
      <c r="B225" s="70"/>
      <c r="C225" s="191"/>
      <c r="D225" s="81" t="s">
        <v>9</v>
      </c>
      <c r="E225" s="82">
        <f>SUM(E229,E233,E237,E241,E245,E249,E253,E257)</f>
        <v>73062</v>
      </c>
      <c r="F225" s="82"/>
      <c r="G225" s="82"/>
      <c r="H225" s="82"/>
      <c r="I225" s="82">
        <f>SUM(I229,I233,I237,I241,I245,I249,I253,I257)</f>
        <v>43062</v>
      </c>
      <c r="J225" s="82">
        <f>SUM(J229,J233,J237,J241,J245,J253,J257)</f>
        <v>13062</v>
      </c>
      <c r="K225" s="82">
        <f>SUM(K229,K233,K237,K241,K245,K249,K253,K257)</f>
        <v>30000</v>
      </c>
      <c r="L225" s="82"/>
      <c r="M225" s="82">
        <f>SUM(M229,M233,M237,M241,M245,M253,M257)</f>
        <v>30000</v>
      </c>
    </row>
    <row r="226" spans="1:13" ht="24.75" customHeight="1" hidden="1">
      <c r="A226" s="70"/>
      <c r="B226" s="70"/>
      <c r="C226" s="71"/>
      <c r="D226" s="81" t="s">
        <v>13</v>
      </c>
      <c r="E226" s="82"/>
      <c r="F226" s="82"/>
      <c r="G226" s="82"/>
      <c r="H226" s="82"/>
      <c r="I226" s="82"/>
      <c r="J226" s="82"/>
      <c r="K226" s="82"/>
      <c r="L226" s="82"/>
      <c r="M226" s="82"/>
    </row>
    <row r="227" spans="1:13" ht="24.75" customHeight="1" hidden="1">
      <c r="A227" s="70"/>
      <c r="B227" s="70"/>
      <c r="C227" s="71"/>
      <c r="D227" s="81" t="s">
        <v>14</v>
      </c>
      <c r="E227" s="82">
        <f>SUM(E231,E235,E239,E243,E247,E251,E255,E259)</f>
        <v>2865176</v>
      </c>
      <c r="F227" s="82"/>
      <c r="G227" s="82"/>
      <c r="H227" s="82"/>
      <c r="I227" s="82">
        <f>SUM(I224:I225)-I226</f>
        <v>2835176</v>
      </c>
      <c r="J227" s="82">
        <f>SUM(J231,J235,J239,J243,J247,J255,J259)</f>
        <v>1870897</v>
      </c>
      <c r="K227" s="82">
        <f>SUM(K224:K225)-K226</f>
        <v>776939</v>
      </c>
      <c r="L227" s="82">
        <f>SUM(L231,L235,L239,L243,L247,L255,L259)</f>
        <v>187340</v>
      </c>
      <c r="M227" s="82">
        <f>SUM(M231,M235,M239,M243,M247,M255,M259)</f>
        <v>30000</v>
      </c>
    </row>
    <row r="228" spans="1:13" ht="24.75" customHeight="1" hidden="1">
      <c r="A228" s="86"/>
      <c r="B228" s="77" t="s">
        <v>121</v>
      </c>
      <c r="C228" s="155" t="s">
        <v>122</v>
      </c>
      <c r="D228" s="81" t="s">
        <v>8</v>
      </c>
      <c r="E228" s="79">
        <f>SUM(I228,M228)</f>
        <v>691142</v>
      </c>
      <c r="F228" s="80"/>
      <c r="G228" s="80"/>
      <c r="H228" s="80"/>
      <c r="I228" s="79">
        <f>SUM(K228,L228,J228)</f>
        <v>691142</v>
      </c>
      <c r="J228" s="79">
        <v>503075</v>
      </c>
      <c r="K228" s="79">
        <v>188067</v>
      </c>
      <c r="L228" s="79"/>
      <c r="M228" s="72"/>
    </row>
    <row r="229" spans="1:13" ht="24.75" customHeight="1" hidden="1">
      <c r="A229" s="70"/>
      <c r="B229" s="70"/>
      <c r="C229" s="156"/>
      <c r="D229" s="81" t="s">
        <v>9</v>
      </c>
      <c r="E229" s="79">
        <f>SUM(I229,M229)</f>
        <v>30000</v>
      </c>
      <c r="F229" s="80"/>
      <c r="G229" s="80"/>
      <c r="H229" s="80"/>
      <c r="I229" s="79"/>
      <c r="J229" s="79"/>
      <c r="K229" s="79"/>
      <c r="L229" s="79"/>
      <c r="M229" s="72">
        <v>30000</v>
      </c>
    </row>
    <row r="230" spans="1:13" ht="24.75" customHeight="1" hidden="1">
      <c r="A230" s="70"/>
      <c r="B230" s="70"/>
      <c r="C230" s="71"/>
      <c r="D230" s="81" t="s">
        <v>13</v>
      </c>
      <c r="E230" s="79"/>
      <c r="F230" s="80"/>
      <c r="G230" s="80"/>
      <c r="H230" s="80"/>
      <c r="I230" s="79"/>
      <c r="J230" s="79"/>
      <c r="K230" s="79"/>
      <c r="L230" s="79"/>
      <c r="M230" s="72"/>
    </row>
    <row r="231" spans="1:13" ht="24.75" customHeight="1" hidden="1">
      <c r="A231" s="74"/>
      <c r="B231" s="74"/>
      <c r="C231" s="75"/>
      <c r="D231" s="68" t="s">
        <v>14</v>
      </c>
      <c r="E231" s="72">
        <f>SUM(E228,E229)-E230</f>
        <v>721142</v>
      </c>
      <c r="F231" s="76"/>
      <c r="G231" s="76"/>
      <c r="H231" s="76"/>
      <c r="I231" s="72">
        <f>SUM(I228,I229)-I230</f>
        <v>691142</v>
      </c>
      <c r="J231" s="72">
        <f>SUM(J228,J229)-J230</f>
        <v>503075</v>
      </c>
      <c r="K231" s="72">
        <f>SUM(K228,K229)-K230</f>
        <v>188067</v>
      </c>
      <c r="L231" s="72"/>
      <c r="M231" s="72">
        <f>SUM(M228,M229)-M230</f>
        <v>30000</v>
      </c>
    </row>
    <row r="232" spans="1:13" ht="24.75" customHeight="1" hidden="1">
      <c r="A232" s="86"/>
      <c r="B232" s="77" t="s">
        <v>123</v>
      </c>
      <c r="C232" s="155" t="s">
        <v>124</v>
      </c>
      <c r="D232" s="81" t="s">
        <v>8</v>
      </c>
      <c r="E232" s="79">
        <f>SUM(I232,M232)</f>
        <v>545080</v>
      </c>
      <c r="F232" s="80"/>
      <c r="G232" s="80"/>
      <c r="H232" s="80"/>
      <c r="I232" s="79">
        <f>SUM(K232,L232,J232)</f>
        <v>545080</v>
      </c>
      <c r="J232" s="79">
        <v>468100</v>
      </c>
      <c r="K232" s="79">
        <v>66980</v>
      </c>
      <c r="L232" s="79">
        <v>10000</v>
      </c>
      <c r="M232" s="72"/>
    </row>
    <row r="233" spans="1:13" ht="24.75" customHeight="1" hidden="1">
      <c r="A233" s="70"/>
      <c r="B233" s="70"/>
      <c r="C233" s="156"/>
      <c r="D233" s="81" t="s">
        <v>9</v>
      </c>
      <c r="E233" s="79"/>
      <c r="F233" s="80"/>
      <c r="G233" s="80"/>
      <c r="H233" s="80"/>
      <c r="I233" s="79"/>
      <c r="J233" s="79"/>
      <c r="K233" s="79"/>
      <c r="L233" s="79"/>
      <c r="M233" s="72"/>
    </row>
    <row r="234" spans="1:13" ht="24.75" customHeight="1" hidden="1">
      <c r="A234" s="70"/>
      <c r="B234" s="70"/>
      <c r="C234" s="71"/>
      <c r="D234" s="81" t="s">
        <v>13</v>
      </c>
      <c r="E234" s="79"/>
      <c r="F234" s="80"/>
      <c r="G234" s="80"/>
      <c r="H234" s="80"/>
      <c r="I234" s="79"/>
      <c r="J234" s="79"/>
      <c r="K234" s="79"/>
      <c r="L234" s="79"/>
      <c r="M234" s="72"/>
    </row>
    <row r="235" spans="1:13" ht="25.5" customHeight="1" hidden="1">
      <c r="A235" s="74"/>
      <c r="B235" s="74"/>
      <c r="C235" s="75"/>
      <c r="D235" s="68" t="s">
        <v>14</v>
      </c>
      <c r="E235" s="72">
        <f>SUM(E232,E233)-E234</f>
        <v>545080</v>
      </c>
      <c r="F235" s="76"/>
      <c r="G235" s="76"/>
      <c r="H235" s="76"/>
      <c r="I235" s="72">
        <f>SUM(I232,I233)-I234</f>
        <v>545080</v>
      </c>
      <c r="J235" s="72">
        <f>SUM(J232,J233)-J234</f>
        <v>468100</v>
      </c>
      <c r="K235" s="72">
        <f>SUM(K232,K233)-K234</f>
        <v>66980</v>
      </c>
      <c r="L235" s="72">
        <f>SUM(L232,L233)-L234</f>
        <v>10000</v>
      </c>
      <c r="M235" s="72"/>
    </row>
    <row r="236" spans="1:13" ht="24.75" customHeight="1">
      <c r="A236" s="86"/>
      <c r="B236" s="77" t="s">
        <v>125</v>
      </c>
      <c r="C236" s="155" t="s">
        <v>126</v>
      </c>
      <c r="D236" s="81" t="s">
        <v>8</v>
      </c>
      <c r="E236" s="79">
        <f>SUM(I236,M236)</f>
        <v>269991</v>
      </c>
      <c r="F236" s="80"/>
      <c r="G236" s="80"/>
      <c r="H236" s="80"/>
      <c r="I236" s="79">
        <f>SUM(K236,L236,J236)</f>
        <v>269991</v>
      </c>
      <c r="J236" s="79">
        <v>225927</v>
      </c>
      <c r="K236" s="79">
        <v>44064</v>
      </c>
      <c r="L236" s="79"/>
      <c r="M236" s="72"/>
    </row>
    <row r="237" spans="1:13" ht="24.75" customHeight="1">
      <c r="A237" s="70"/>
      <c r="B237" s="70"/>
      <c r="C237" s="156"/>
      <c r="D237" s="81" t="s">
        <v>9</v>
      </c>
      <c r="E237" s="79">
        <f>SUM(I237,M237)</f>
        <v>43062</v>
      </c>
      <c r="F237" s="80"/>
      <c r="G237" s="80"/>
      <c r="H237" s="80"/>
      <c r="I237" s="79">
        <f>SUM(K237,L237,J237)</f>
        <v>43062</v>
      </c>
      <c r="J237" s="79">
        <v>13062</v>
      </c>
      <c r="K237" s="79">
        <v>30000</v>
      </c>
      <c r="L237" s="79"/>
      <c r="M237" s="72"/>
    </row>
    <row r="238" spans="1:13" ht="24.75" customHeight="1">
      <c r="A238" s="70"/>
      <c r="B238" s="70"/>
      <c r="C238" s="71"/>
      <c r="D238" s="81" t="s">
        <v>13</v>
      </c>
      <c r="E238" s="79"/>
      <c r="F238" s="80"/>
      <c r="G238" s="80"/>
      <c r="H238" s="80"/>
      <c r="I238" s="79"/>
      <c r="J238" s="79"/>
      <c r="K238" s="79"/>
      <c r="L238" s="79"/>
      <c r="M238" s="72"/>
    </row>
    <row r="239" spans="1:13" ht="24.75" customHeight="1">
      <c r="A239" s="74"/>
      <c r="B239" s="74"/>
      <c r="C239" s="75"/>
      <c r="D239" s="68" t="s">
        <v>14</v>
      </c>
      <c r="E239" s="72">
        <f>SUM(E236,E237)-E238</f>
        <v>313053</v>
      </c>
      <c r="F239" s="76"/>
      <c r="G239" s="76"/>
      <c r="H239" s="76"/>
      <c r="I239" s="72">
        <f>SUM(I236,I237)-I238</f>
        <v>313053</v>
      </c>
      <c r="J239" s="72">
        <f>SUM(J236,J237)-J238</f>
        <v>238989</v>
      </c>
      <c r="K239" s="72">
        <f>SUM(K236,K237)-K238</f>
        <v>74064</v>
      </c>
      <c r="L239" s="72"/>
      <c r="M239" s="72"/>
    </row>
    <row r="240" spans="1:13" ht="24.75" customHeight="1">
      <c r="A240" s="86"/>
      <c r="B240" s="77" t="s">
        <v>127</v>
      </c>
      <c r="C240" s="94" t="s">
        <v>128</v>
      </c>
      <c r="D240" s="81" t="s">
        <v>8</v>
      </c>
      <c r="E240" s="79">
        <f>SUM(I240,M240)</f>
        <v>1271191</v>
      </c>
      <c r="F240" s="80"/>
      <c r="G240" s="80"/>
      <c r="H240" s="80"/>
      <c r="I240" s="79">
        <f>SUM(J240:L240)</f>
        <v>1271191</v>
      </c>
      <c r="J240" s="79">
        <v>660733</v>
      </c>
      <c r="K240" s="79">
        <v>440118</v>
      </c>
      <c r="L240" s="79">
        <v>170340</v>
      </c>
      <c r="M240" s="72"/>
    </row>
    <row r="241" spans="1:13" ht="24.75" customHeight="1">
      <c r="A241" s="70"/>
      <c r="B241" s="70"/>
      <c r="C241" s="71"/>
      <c r="D241" s="81" t="s">
        <v>9</v>
      </c>
      <c r="E241" s="79"/>
      <c r="F241" s="80"/>
      <c r="G241" s="80"/>
      <c r="H241" s="80"/>
      <c r="I241" s="79"/>
      <c r="J241" s="79"/>
      <c r="K241" s="79"/>
      <c r="L241" s="79"/>
      <c r="M241" s="72"/>
    </row>
    <row r="242" spans="1:13" ht="24.75" customHeight="1">
      <c r="A242" s="70"/>
      <c r="B242" s="70"/>
      <c r="C242" s="71"/>
      <c r="D242" s="81" t="s">
        <v>13</v>
      </c>
      <c r="E242" s="79"/>
      <c r="F242" s="80"/>
      <c r="G242" s="80"/>
      <c r="H242" s="80"/>
      <c r="I242" s="79"/>
      <c r="J242" s="79"/>
      <c r="K242" s="79"/>
      <c r="L242" s="79"/>
      <c r="M242" s="72"/>
    </row>
    <row r="243" spans="1:13" ht="24.75" customHeight="1">
      <c r="A243" s="74"/>
      <c r="B243" s="74"/>
      <c r="C243" s="75"/>
      <c r="D243" s="68" t="s">
        <v>14</v>
      </c>
      <c r="E243" s="72">
        <f>SUM(E240,E241)-E242</f>
        <v>1271191</v>
      </c>
      <c r="F243" s="76"/>
      <c r="G243" s="76"/>
      <c r="H243" s="76"/>
      <c r="I243" s="72">
        <f>SUM(I240,I241)-I242</f>
        <v>1271191</v>
      </c>
      <c r="J243" s="72">
        <f>SUM(J240,J241)-J242</f>
        <v>660733</v>
      </c>
      <c r="K243" s="72">
        <f>SUM(K240,K241)-K242</f>
        <v>440118</v>
      </c>
      <c r="L243" s="72">
        <f>SUM(L240,L241)-L242</f>
        <v>170340</v>
      </c>
      <c r="M243" s="72"/>
    </row>
    <row r="244" spans="1:13" ht="24.75" customHeight="1">
      <c r="A244" s="86"/>
      <c r="B244" s="77" t="s">
        <v>129</v>
      </c>
      <c r="C244" s="155" t="s">
        <v>130</v>
      </c>
      <c r="D244" s="81" t="s">
        <v>8</v>
      </c>
      <c r="E244" s="79">
        <f>SUM(I244,M244)</f>
        <v>5000</v>
      </c>
      <c r="F244" s="80"/>
      <c r="G244" s="80"/>
      <c r="H244" s="80"/>
      <c r="I244" s="79">
        <f>SUM(K244,L244,J244)</f>
        <v>5000</v>
      </c>
      <c r="J244" s="79"/>
      <c r="K244" s="79"/>
      <c r="L244" s="79">
        <v>5000</v>
      </c>
      <c r="M244" s="72"/>
    </row>
    <row r="245" spans="1:13" ht="24.75" customHeight="1">
      <c r="A245" s="70"/>
      <c r="B245" s="70"/>
      <c r="C245" s="156"/>
      <c r="D245" s="81" t="s">
        <v>9</v>
      </c>
      <c r="E245" s="79"/>
      <c r="F245" s="80"/>
      <c r="G245" s="80"/>
      <c r="H245" s="80"/>
      <c r="I245" s="79"/>
      <c r="J245" s="79"/>
      <c r="K245" s="79"/>
      <c r="L245" s="79"/>
      <c r="M245" s="72"/>
    </row>
    <row r="246" spans="1:13" ht="24.75" customHeight="1">
      <c r="A246" s="70"/>
      <c r="B246" s="70"/>
      <c r="C246" s="71"/>
      <c r="D246" s="81" t="s">
        <v>13</v>
      </c>
      <c r="E246" s="79"/>
      <c r="F246" s="80"/>
      <c r="G246" s="80"/>
      <c r="H246" s="80"/>
      <c r="I246" s="79"/>
      <c r="J246" s="79"/>
      <c r="K246" s="79"/>
      <c r="L246" s="79"/>
      <c r="M246" s="72"/>
    </row>
    <row r="247" spans="1:13" ht="24.75" customHeight="1">
      <c r="A247" s="70"/>
      <c r="B247" s="70"/>
      <c r="C247" s="71"/>
      <c r="D247" s="81" t="s">
        <v>14</v>
      </c>
      <c r="E247" s="79">
        <f>SUM(E244,E245)-E246</f>
        <v>5000</v>
      </c>
      <c r="F247" s="80"/>
      <c r="G247" s="80"/>
      <c r="H247" s="80"/>
      <c r="I247" s="79">
        <f>SUM(I244,I245)-I246</f>
        <v>5000</v>
      </c>
      <c r="J247" s="79"/>
      <c r="K247" s="79"/>
      <c r="L247" s="79">
        <f>SUM(L244,L245)-L246</f>
        <v>5000</v>
      </c>
      <c r="M247" s="72"/>
    </row>
    <row r="248" spans="1:13" ht="24.75" customHeight="1" hidden="1">
      <c r="A248" s="86"/>
      <c r="B248" s="77" t="s">
        <v>163</v>
      </c>
      <c r="C248" s="155" t="s">
        <v>164</v>
      </c>
      <c r="D248" s="81" t="s">
        <v>8</v>
      </c>
      <c r="E248" s="79"/>
      <c r="F248" s="80"/>
      <c r="G248" s="80"/>
      <c r="H248" s="80"/>
      <c r="I248" s="79"/>
      <c r="J248" s="79"/>
      <c r="K248" s="79"/>
      <c r="L248" s="79"/>
      <c r="M248" s="72"/>
    </row>
    <row r="249" spans="1:13" ht="24.75" customHeight="1" hidden="1">
      <c r="A249" s="70"/>
      <c r="B249" s="70"/>
      <c r="C249" s="156"/>
      <c r="D249" s="81" t="s">
        <v>9</v>
      </c>
      <c r="E249" s="79"/>
      <c r="F249" s="80"/>
      <c r="G249" s="80"/>
      <c r="H249" s="80"/>
      <c r="I249" s="79"/>
      <c r="J249" s="79"/>
      <c r="K249" s="79"/>
      <c r="L249" s="79"/>
      <c r="M249" s="72"/>
    </row>
    <row r="250" spans="1:13" ht="24.75" customHeight="1" hidden="1">
      <c r="A250" s="70"/>
      <c r="B250" s="70"/>
      <c r="C250" s="71"/>
      <c r="D250" s="81" t="s">
        <v>13</v>
      </c>
      <c r="E250" s="79"/>
      <c r="F250" s="80"/>
      <c r="G250" s="80"/>
      <c r="H250" s="80"/>
      <c r="I250" s="79"/>
      <c r="J250" s="79"/>
      <c r="K250" s="79"/>
      <c r="L250" s="79"/>
      <c r="M250" s="72"/>
    </row>
    <row r="251" spans="1:13" ht="24.75" customHeight="1" hidden="1">
      <c r="A251" s="70"/>
      <c r="B251" s="70"/>
      <c r="C251" s="71"/>
      <c r="D251" s="81" t="s">
        <v>14</v>
      </c>
      <c r="E251" s="79"/>
      <c r="F251" s="80"/>
      <c r="G251" s="80"/>
      <c r="H251" s="80"/>
      <c r="I251" s="79"/>
      <c r="J251" s="79"/>
      <c r="K251" s="79"/>
      <c r="L251" s="79"/>
      <c r="M251" s="72"/>
    </row>
    <row r="252" spans="1:13" ht="24.75" customHeight="1">
      <c r="A252" s="86"/>
      <c r="B252" s="77" t="s">
        <v>131</v>
      </c>
      <c r="C252" s="155" t="s">
        <v>132</v>
      </c>
      <c r="D252" s="81" t="s">
        <v>8</v>
      </c>
      <c r="E252" s="79">
        <f>SUM(I252,M252)</f>
        <v>2000</v>
      </c>
      <c r="F252" s="80"/>
      <c r="G252" s="80"/>
      <c r="H252" s="80"/>
      <c r="I252" s="79">
        <f>SUM(K252,L252,J252)</f>
        <v>2000</v>
      </c>
      <c r="J252" s="79"/>
      <c r="K252" s="79"/>
      <c r="L252" s="79">
        <v>2000</v>
      </c>
      <c r="M252" s="72"/>
    </row>
    <row r="253" spans="1:13" ht="24.75" customHeight="1">
      <c r="A253" s="70"/>
      <c r="B253" s="70"/>
      <c r="C253" s="156"/>
      <c r="D253" s="81" t="s">
        <v>9</v>
      </c>
      <c r="E253" s="79"/>
      <c r="F253" s="80"/>
      <c r="G253" s="80"/>
      <c r="H253" s="80"/>
      <c r="I253" s="79"/>
      <c r="J253" s="79"/>
      <c r="K253" s="79"/>
      <c r="L253" s="79"/>
      <c r="M253" s="72"/>
    </row>
    <row r="254" spans="1:13" ht="24.75" customHeight="1">
      <c r="A254" s="70"/>
      <c r="B254" s="70"/>
      <c r="C254" s="71"/>
      <c r="D254" s="81" t="s">
        <v>13</v>
      </c>
      <c r="E254" s="79"/>
      <c r="F254" s="80"/>
      <c r="G254" s="80"/>
      <c r="H254" s="80"/>
      <c r="I254" s="79"/>
      <c r="J254" s="79"/>
      <c r="K254" s="79"/>
      <c r="L254" s="79"/>
      <c r="M254" s="72"/>
    </row>
    <row r="255" spans="1:13" ht="24.75" customHeight="1">
      <c r="A255" s="74"/>
      <c r="B255" s="74"/>
      <c r="C255" s="75"/>
      <c r="D255" s="68" t="s">
        <v>14</v>
      </c>
      <c r="E255" s="72">
        <f>SUM(E252,E253)-E254</f>
        <v>2000</v>
      </c>
      <c r="F255" s="76"/>
      <c r="G255" s="76"/>
      <c r="H255" s="76"/>
      <c r="I255" s="72">
        <f>SUM(I252,I253)-I254</f>
        <v>2000</v>
      </c>
      <c r="J255" s="72"/>
      <c r="K255" s="72"/>
      <c r="L255" s="72">
        <f>SUM(L252,L253)-L254</f>
        <v>2000</v>
      </c>
      <c r="M255" s="72"/>
    </row>
    <row r="256" spans="1:13" ht="24.75" customHeight="1">
      <c r="A256" s="86"/>
      <c r="B256" s="77" t="s">
        <v>178</v>
      </c>
      <c r="C256" s="155" t="s">
        <v>100</v>
      </c>
      <c r="D256" s="81" t="s">
        <v>8</v>
      </c>
      <c r="E256" s="79">
        <f>SUM(I256,M256)</f>
        <v>7710</v>
      </c>
      <c r="F256" s="80"/>
      <c r="G256" s="80"/>
      <c r="H256" s="80"/>
      <c r="I256" s="79">
        <f>SUM(K256,L256,J256)</f>
        <v>7710</v>
      </c>
      <c r="J256" s="79"/>
      <c r="K256" s="79">
        <v>7710</v>
      </c>
      <c r="L256" s="79"/>
      <c r="M256" s="72"/>
    </row>
    <row r="257" spans="1:13" ht="24.75" customHeight="1">
      <c r="A257" s="70"/>
      <c r="B257" s="70"/>
      <c r="C257" s="156"/>
      <c r="D257" s="81" t="s">
        <v>9</v>
      </c>
      <c r="E257" s="79"/>
      <c r="F257" s="80"/>
      <c r="G257" s="80"/>
      <c r="H257" s="80"/>
      <c r="I257" s="79"/>
      <c r="J257" s="79"/>
      <c r="K257" s="79"/>
      <c r="L257" s="79"/>
      <c r="M257" s="72"/>
    </row>
    <row r="258" spans="1:13" ht="24.75" customHeight="1">
      <c r="A258" s="70"/>
      <c r="B258" s="70"/>
      <c r="C258" s="71"/>
      <c r="D258" s="81" t="s">
        <v>13</v>
      </c>
      <c r="E258" s="79"/>
      <c r="F258" s="80"/>
      <c r="G258" s="80"/>
      <c r="H258" s="80"/>
      <c r="I258" s="79"/>
      <c r="J258" s="79"/>
      <c r="K258" s="79"/>
      <c r="L258" s="79"/>
      <c r="M258" s="72"/>
    </row>
    <row r="259" spans="1:13" ht="24.75" customHeight="1">
      <c r="A259" s="74"/>
      <c r="B259" s="74"/>
      <c r="C259" s="75"/>
      <c r="D259" s="68" t="s">
        <v>14</v>
      </c>
      <c r="E259" s="72">
        <f>SUM(E256,E257)-E258</f>
        <v>7710</v>
      </c>
      <c r="F259" s="76"/>
      <c r="G259" s="76"/>
      <c r="H259" s="76"/>
      <c r="I259" s="72">
        <f>SUM(I256,I257)-I258</f>
        <v>7710</v>
      </c>
      <c r="J259" s="72"/>
      <c r="K259" s="72">
        <f>SUM(K256,K257)-K258</f>
        <v>7710</v>
      </c>
      <c r="L259" s="72"/>
      <c r="M259" s="72"/>
    </row>
    <row r="260" spans="1:13" ht="24.75" customHeight="1">
      <c r="A260" s="86" t="s">
        <v>133</v>
      </c>
      <c r="B260" s="77"/>
      <c r="C260" s="190" t="s">
        <v>134</v>
      </c>
      <c r="D260" s="81" t="s">
        <v>8</v>
      </c>
      <c r="E260" s="82">
        <f>SUM(E264,E268)</f>
        <v>36000</v>
      </c>
      <c r="F260" s="82"/>
      <c r="G260" s="82"/>
      <c r="H260" s="82"/>
      <c r="I260" s="82">
        <f>SUM(I264,I268)</f>
        <v>36000</v>
      </c>
      <c r="J260" s="82"/>
      <c r="K260" s="82">
        <f>SUM(K264,K268)</f>
        <v>29000</v>
      </c>
      <c r="L260" s="82">
        <f>SUM(L264,L268)</f>
        <v>7000</v>
      </c>
      <c r="M260" s="72"/>
    </row>
    <row r="261" spans="1:13" ht="24.75" customHeight="1">
      <c r="A261" s="70"/>
      <c r="B261" s="70"/>
      <c r="C261" s="191"/>
      <c r="D261" s="81" t="s">
        <v>9</v>
      </c>
      <c r="E261" s="82"/>
      <c r="F261" s="82"/>
      <c r="G261" s="82"/>
      <c r="H261" s="82"/>
      <c r="I261" s="82"/>
      <c r="J261" s="82"/>
      <c r="K261" s="82"/>
      <c r="L261" s="82"/>
      <c r="M261" s="72"/>
    </row>
    <row r="262" spans="1:13" ht="24.75" customHeight="1">
      <c r="A262" s="70"/>
      <c r="B262" s="70"/>
      <c r="C262" s="71"/>
      <c r="D262" s="81" t="s">
        <v>13</v>
      </c>
      <c r="E262" s="82"/>
      <c r="F262" s="82"/>
      <c r="G262" s="82"/>
      <c r="H262" s="82"/>
      <c r="I262" s="82"/>
      <c r="J262" s="82"/>
      <c r="K262" s="82"/>
      <c r="L262" s="82"/>
      <c r="M262" s="72"/>
    </row>
    <row r="263" spans="1:13" ht="24.75" customHeight="1">
      <c r="A263" s="70"/>
      <c r="B263" s="70"/>
      <c r="C263" s="71"/>
      <c r="D263" s="81" t="s">
        <v>14</v>
      </c>
      <c r="E263" s="82">
        <f>SUM(E267,E271)</f>
        <v>36000</v>
      </c>
      <c r="F263" s="82"/>
      <c r="G263" s="82"/>
      <c r="H263" s="82"/>
      <c r="I263" s="82">
        <f>SUM(I267,I271)</f>
        <v>36000</v>
      </c>
      <c r="J263" s="82"/>
      <c r="K263" s="82">
        <f>SUM(K267,K271)</f>
        <v>29000</v>
      </c>
      <c r="L263" s="82">
        <f>SUM(L267,L271)</f>
        <v>7000</v>
      </c>
      <c r="M263" s="72"/>
    </row>
    <row r="264" spans="1:13" ht="24.75" customHeight="1">
      <c r="A264" s="86"/>
      <c r="B264" s="77" t="s">
        <v>135</v>
      </c>
      <c r="C264" s="155" t="s">
        <v>136</v>
      </c>
      <c r="D264" s="81" t="s">
        <v>8</v>
      </c>
      <c r="E264" s="79">
        <f>SUM(I264,M264)</f>
        <v>29000</v>
      </c>
      <c r="F264" s="80"/>
      <c r="G264" s="80"/>
      <c r="H264" s="80"/>
      <c r="I264" s="79">
        <f>SUM(K264,L264,J264)</f>
        <v>29000</v>
      </c>
      <c r="J264" s="79"/>
      <c r="K264" s="79">
        <v>29000</v>
      </c>
      <c r="L264" s="79"/>
      <c r="M264" s="72"/>
    </row>
    <row r="265" spans="1:13" ht="24.75" customHeight="1">
      <c r="A265" s="70"/>
      <c r="B265" s="70"/>
      <c r="C265" s="156"/>
      <c r="D265" s="81" t="s">
        <v>9</v>
      </c>
      <c r="E265" s="79"/>
      <c r="F265" s="80"/>
      <c r="G265" s="80"/>
      <c r="H265" s="80"/>
      <c r="I265" s="79"/>
      <c r="J265" s="79"/>
      <c r="K265" s="79"/>
      <c r="L265" s="79"/>
      <c r="M265" s="72"/>
    </row>
    <row r="266" spans="1:13" ht="24.75" customHeight="1">
      <c r="A266" s="70"/>
      <c r="B266" s="70"/>
      <c r="C266" s="71"/>
      <c r="D266" s="81" t="s">
        <v>13</v>
      </c>
      <c r="E266" s="79"/>
      <c r="F266" s="80"/>
      <c r="G266" s="80"/>
      <c r="H266" s="80"/>
      <c r="I266" s="79"/>
      <c r="J266" s="79"/>
      <c r="K266" s="79"/>
      <c r="L266" s="79"/>
      <c r="M266" s="72"/>
    </row>
    <row r="267" spans="1:13" ht="24.75" customHeight="1">
      <c r="A267" s="74"/>
      <c r="B267" s="74"/>
      <c r="C267" s="75"/>
      <c r="D267" s="68" t="s">
        <v>14</v>
      </c>
      <c r="E267" s="72">
        <f>SUM(E264,E265)-E266</f>
        <v>29000</v>
      </c>
      <c r="F267" s="76"/>
      <c r="G267" s="76"/>
      <c r="H267" s="76"/>
      <c r="I267" s="72">
        <f>SUM(I264,I265)-I266</f>
        <v>29000</v>
      </c>
      <c r="J267" s="72"/>
      <c r="K267" s="72">
        <f>SUM(K264,K265)-K266</f>
        <v>29000</v>
      </c>
      <c r="L267" s="72"/>
      <c r="M267" s="72"/>
    </row>
    <row r="268" spans="1:13" ht="24.75" customHeight="1">
      <c r="A268" s="86"/>
      <c r="B268" s="77" t="s">
        <v>137</v>
      </c>
      <c r="C268" s="94" t="s">
        <v>138</v>
      </c>
      <c r="D268" s="81" t="s">
        <v>8</v>
      </c>
      <c r="E268" s="79">
        <f>SUM(I268,M268)</f>
        <v>7000</v>
      </c>
      <c r="F268" s="80"/>
      <c r="G268" s="80"/>
      <c r="H268" s="80"/>
      <c r="I268" s="79">
        <f>SUM(K268,L268,J268)</f>
        <v>7000</v>
      </c>
      <c r="J268" s="79"/>
      <c r="K268" s="79"/>
      <c r="L268" s="79">
        <f>8000-1000</f>
        <v>7000</v>
      </c>
      <c r="M268" s="72"/>
    </row>
    <row r="269" spans="1:13" ht="24.75" customHeight="1">
      <c r="A269" s="70"/>
      <c r="B269" s="70"/>
      <c r="C269" s="71"/>
      <c r="D269" s="81" t="s">
        <v>9</v>
      </c>
      <c r="E269" s="79"/>
      <c r="F269" s="80"/>
      <c r="G269" s="80"/>
      <c r="H269" s="80"/>
      <c r="I269" s="79"/>
      <c r="J269" s="79"/>
      <c r="K269" s="79"/>
      <c r="L269" s="79"/>
      <c r="M269" s="72"/>
    </row>
    <row r="270" spans="1:13" ht="24.75" customHeight="1">
      <c r="A270" s="70"/>
      <c r="B270" s="70"/>
      <c r="C270" s="71"/>
      <c r="D270" s="81" t="s">
        <v>13</v>
      </c>
      <c r="E270" s="79"/>
      <c r="F270" s="80"/>
      <c r="G270" s="80"/>
      <c r="H270" s="80"/>
      <c r="I270" s="79"/>
      <c r="J270" s="79"/>
      <c r="K270" s="79"/>
      <c r="L270" s="79"/>
      <c r="M270" s="72"/>
    </row>
    <row r="271" spans="1:13" ht="24.75" customHeight="1">
      <c r="A271" s="70"/>
      <c r="B271" s="70"/>
      <c r="C271" s="71"/>
      <c r="D271" s="81" t="s">
        <v>14</v>
      </c>
      <c r="E271" s="79">
        <f>SUM(E268,E269)-E270</f>
        <v>7000</v>
      </c>
      <c r="F271" s="80"/>
      <c r="G271" s="80"/>
      <c r="H271" s="80"/>
      <c r="I271" s="79">
        <f>SUM(I268,I269)-I270</f>
        <v>7000</v>
      </c>
      <c r="J271" s="79"/>
      <c r="K271" s="79"/>
      <c r="L271" s="79">
        <f>SUM(L268,L269)-L270</f>
        <v>7000</v>
      </c>
      <c r="M271" s="72"/>
    </row>
    <row r="272" spans="1:13" ht="24.75" customHeight="1">
      <c r="A272" s="86" t="s">
        <v>139</v>
      </c>
      <c r="B272" s="77"/>
      <c r="C272" s="95" t="s">
        <v>140</v>
      </c>
      <c r="D272" s="81" t="s">
        <v>8</v>
      </c>
      <c r="E272" s="82">
        <f>SUM(E276)</f>
        <v>20839</v>
      </c>
      <c r="F272" s="82"/>
      <c r="G272" s="82"/>
      <c r="H272" s="82"/>
      <c r="I272" s="82">
        <f>SUM(I276)</f>
        <v>20839</v>
      </c>
      <c r="J272" s="82"/>
      <c r="K272" s="82">
        <f>SUM(K276)</f>
        <v>20839</v>
      </c>
      <c r="L272" s="82"/>
      <c r="M272" s="69"/>
    </row>
    <row r="273" spans="1:13" ht="24.75" customHeight="1">
      <c r="A273" s="70"/>
      <c r="B273" s="70"/>
      <c r="C273" s="71"/>
      <c r="D273" s="81" t="s">
        <v>9</v>
      </c>
      <c r="E273" s="82"/>
      <c r="F273" s="82"/>
      <c r="G273" s="82"/>
      <c r="H273" s="82"/>
      <c r="I273" s="82"/>
      <c r="J273" s="82"/>
      <c r="K273" s="82"/>
      <c r="L273" s="82"/>
      <c r="M273" s="69"/>
    </row>
    <row r="274" spans="1:13" ht="24.75" customHeight="1">
      <c r="A274" s="70"/>
      <c r="B274" s="70"/>
      <c r="C274" s="71"/>
      <c r="D274" s="81" t="s">
        <v>13</v>
      </c>
      <c r="E274" s="82"/>
      <c r="F274" s="82"/>
      <c r="G274" s="82"/>
      <c r="H274" s="82"/>
      <c r="I274" s="82"/>
      <c r="J274" s="82"/>
      <c r="K274" s="82"/>
      <c r="L274" s="82"/>
      <c r="M274" s="69"/>
    </row>
    <row r="275" spans="1:13" ht="24.75" customHeight="1">
      <c r="A275" s="70"/>
      <c r="B275" s="70"/>
      <c r="C275" s="71"/>
      <c r="D275" s="81" t="s">
        <v>14</v>
      </c>
      <c r="E275" s="82">
        <f>SUM(E279)</f>
        <v>20839</v>
      </c>
      <c r="F275" s="82"/>
      <c r="G275" s="82"/>
      <c r="H275" s="82"/>
      <c r="I275" s="82">
        <f>SUM(I279)</f>
        <v>20839</v>
      </c>
      <c r="J275" s="82"/>
      <c r="K275" s="82">
        <f>SUM(K279)</f>
        <v>20839</v>
      </c>
      <c r="L275" s="82"/>
      <c r="M275" s="69"/>
    </row>
    <row r="276" spans="1:13" ht="24.75" customHeight="1">
      <c r="A276" s="86"/>
      <c r="B276" s="77" t="s">
        <v>141</v>
      </c>
      <c r="C276" s="94" t="s">
        <v>16</v>
      </c>
      <c r="D276" s="81" t="s">
        <v>8</v>
      </c>
      <c r="E276" s="79">
        <f>SUM(I276,M276)</f>
        <v>20839</v>
      </c>
      <c r="F276" s="80"/>
      <c r="G276" s="80"/>
      <c r="H276" s="80"/>
      <c r="I276" s="79">
        <f>SUM(K276,L276,J276)</f>
        <v>20839</v>
      </c>
      <c r="J276" s="79"/>
      <c r="K276" s="79">
        <f>19839+1000</f>
        <v>20839</v>
      </c>
      <c r="L276" s="79"/>
      <c r="M276" s="72"/>
    </row>
    <row r="277" spans="1:13" ht="24.75" customHeight="1">
      <c r="A277" s="70"/>
      <c r="B277" s="70"/>
      <c r="C277" s="71"/>
      <c r="D277" s="81" t="s">
        <v>9</v>
      </c>
      <c r="E277" s="79"/>
      <c r="F277" s="80"/>
      <c r="G277" s="80"/>
      <c r="H277" s="80"/>
      <c r="I277" s="79"/>
      <c r="J277" s="79"/>
      <c r="K277" s="79"/>
      <c r="L277" s="79"/>
      <c r="M277" s="72"/>
    </row>
    <row r="278" spans="1:13" ht="24.75" customHeight="1">
      <c r="A278" s="70"/>
      <c r="B278" s="70"/>
      <c r="C278" s="71"/>
      <c r="D278" s="81" t="s">
        <v>13</v>
      </c>
      <c r="E278" s="79"/>
      <c r="F278" s="80"/>
      <c r="G278" s="80"/>
      <c r="H278" s="80"/>
      <c r="I278" s="79"/>
      <c r="J278" s="79"/>
      <c r="K278" s="79"/>
      <c r="L278" s="79"/>
      <c r="M278" s="72"/>
    </row>
    <row r="279" spans="1:13" ht="24.75" customHeight="1">
      <c r="A279" s="70"/>
      <c r="B279" s="70"/>
      <c r="C279" s="71"/>
      <c r="D279" s="81" t="s">
        <v>14</v>
      </c>
      <c r="E279" s="79">
        <f>SUM(E276,E277)-E278</f>
        <v>20839</v>
      </c>
      <c r="F279" s="80"/>
      <c r="G279" s="80"/>
      <c r="H279" s="80"/>
      <c r="I279" s="79">
        <f>SUM(I276,I277)-I278</f>
        <v>20839</v>
      </c>
      <c r="J279" s="79"/>
      <c r="K279" s="79">
        <f>SUM(K276,K277)-K278</f>
        <v>20839</v>
      </c>
      <c r="L279" s="79"/>
      <c r="M279" s="72"/>
    </row>
    <row r="280" spans="1:13" ht="24.75" customHeight="1">
      <c r="A280" s="197" t="s">
        <v>19</v>
      </c>
      <c r="B280" s="198"/>
      <c r="C280" s="199"/>
      <c r="D280" s="97" t="s">
        <v>8</v>
      </c>
      <c r="E280" s="69">
        <f>SUM(I280,M280)</f>
        <v>30050279</v>
      </c>
      <c r="F280" s="69">
        <f>SUM(F16,F28,F40,F48,F56,F72,F96,F104,F120,F128,F136,F164,F176,F204,F224,F260,F272)</f>
        <v>3453206</v>
      </c>
      <c r="G280" s="69">
        <f>SUM(G16,G28,G40,G48,G56,G72,G96,G104,G120,G128,G136,G164,G176,G204,G224,G260,G272)</f>
        <v>4000</v>
      </c>
      <c r="H280" s="69">
        <f>SUM(H16,H28,H40,H48,H56,H72,H96,H104,H120,H128,H136,H164,H176,H204,H224,H260,H272)</f>
        <v>34640</v>
      </c>
      <c r="I280" s="69">
        <f>SUM(J280:L280)</f>
        <v>28268979</v>
      </c>
      <c r="J280" s="69">
        <f>SUM(J16,J28,J40,J48,J56,J72,J96,J104,J120,J128,J136,J164,J176,J204,J224,J260,J272)</f>
        <v>18557826</v>
      </c>
      <c r="K280" s="69">
        <f>SUM(K16,K28,K40,K48,K56,K72,K96,K104,K120,K128,K136,K164,K176,K204,K224,K260,K272)</f>
        <v>9174513</v>
      </c>
      <c r="L280" s="69">
        <f>SUM(L16,L28,L40,L48,L56,L72,L96,L104,L120,L128,L136,L164,L176,L204,L224,L260,L272)</f>
        <v>536640</v>
      </c>
      <c r="M280" s="69">
        <f>SUM(M16,M28,M40,M48,M56,M72,M96,M104,M120,M128,M136,M164,M176,M204,M224,M260,M272)</f>
        <v>1781300</v>
      </c>
    </row>
    <row r="281" spans="1:13" ht="24.75" customHeight="1">
      <c r="A281" s="200"/>
      <c r="B281" s="201"/>
      <c r="C281" s="202"/>
      <c r="D281" s="97" t="s">
        <v>9</v>
      </c>
      <c r="E281" s="69">
        <f>SUM(I281,M281)</f>
        <v>743062</v>
      </c>
      <c r="F281" s="69"/>
      <c r="G281" s="69"/>
      <c r="H281" s="69"/>
      <c r="I281" s="69">
        <f>SUM(J281:L281)</f>
        <v>253062</v>
      </c>
      <c r="J281" s="69">
        <f>SUM(J17,J29,J41,J49,J57,J73,J97,J105,J121,J129,J137,J165,J177,J205,J225,J261,J273)</f>
        <v>13062</v>
      </c>
      <c r="K281" s="69">
        <f>SUM(K17,K29,K41,K49,K57,K73,K97,K105,K121,K129,K137,K165,K177,K205,K225,K261,K273)</f>
        <v>240000</v>
      </c>
      <c r="L281" s="69"/>
      <c r="M281" s="69">
        <f>SUM(M17,M29,M41,M49,M57,M73,M97,M105,M121,M129,M137,M165,M177,M205,M225,M261,M273)</f>
        <v>490000</v>
      </c>
    </row>
    <row r="282" spans="1:13" ht="24.75" customHeight="1">
      <c r="A282" s="200"/>
      <c r="B282" s="201"/>
      <c r="C282" s="202"/>
      <c r="D282" s="97" t="s">
        <v>13</v>
      </c>
      <c r="E282" s="69"/>
      <c r="F282" s="69"/>
      <c r="G282" s="69"/>
      <c r="H282" s="69"/>
      <c r="I282" s="69"/>
      <c r="J282" s="69"/>
      <c r="K282" s="69"/>
      <c r="L282" s="69"/>
      <c r="M282" s="69"/>
    </row>
    <row r="283" spans="1:13" ht="24.75" customHeight="1">
      <c r="A283" s="203"/>
      <c r="B283" s="204"/>
      <c r="C283" s="205"/>
      <c r="D283" s="98" t="s">
        <v>14</v>
      </c>
      <c r="E283" s="69">
        <f>SUM(I283,M283)</f>
        <v>30793341</v>
      </c>
      <c r="F283" s="69">
        <f>SUM(F19,F31,F43,F51,F59,F75,F99,F107,F123,F131,F139,F167,F179,F207,F227,F263,F275)</f>
        <v>3453206</v>
      </c>
      <c r="G283" s="69">
        <f>SUM(G19,G31,G43,G51,G59,G75,G99,G107,G123,G131,G139,G167,G179,G207,G227,G263,G275)</f>
        <v>4000</v>
      </c>
      <c r="H283" s="69">
        <f>SUM(H19,H31,H43,H51,H59,H75,H99,H107,H123,H131,H139,H167,H179,H207,H227,H263,H275)</f>
        <v>34640</v>
      </c>
      <c r="I283" s="69">
        <f>SUM(J283:L283)</f>
        <v>28522041</v>
      </c>
      <c r="J283" s="69">
        <f>SUM(J19,J31,J43,J51,J59,J75,J99,J107,J123,J131,J139,J167,J179,J207,J227,J263,J275)</f>
        <v>18570888</v>
      </c>
      <c r="K283" s="69">
        <f>SUM(K19,K31,K43,K51,K59,K75,K99,K107,K123,K131,K139,K167,K179,K207,K227,K263,K275)</f>
        <v>9414513</v>
      </c>
      <c r="L283" s="69">
        <f>SUM(L19,L31,L43,L51,L59,L75,L99,L107,L123,L131,L139,L167,L179,L207,L227,L263,L275)</f>
        <v>536640</v>
      </c>
      <c r="M283" s="69">
        <f>SUM(M19,M31,M43,M51,M59,M75,M107,M123,M131,M139,M167,M179,M227,M263,M275)</f>
        <v>2271300</v>
      </c>
    </row>
    <row r="284" ht="24.75" customHeight="1"/>
  </sheetData>
  <mergeCells count="51">
    <mergeCell ref="C264:C265"/>
    <mergeCell ref="A280:C283"/>
    <mergeCell ref="C248:C249"/>
    <mergeCell ref="C252:C253"/>
    <mergeCell ref="C256:C257"/>
    <mergeCell ref="C260:C261"/>
    <mergeCell ref="C192:C193"/>
    <mergeCell ref="C236:C237"/>
    <mergeCell ref="C244:C245"/>
    <mergeCell ref="C208:C209"/>
    <mergeCell ref="C216:C217"/>
    <mergeCell ref="C224:C225"/>
    <mergeCell ref="C200:C201"/>
    <mergeCell ref="C204:C205"/>
    <mergeCell ref="C228:C229"/>
    <mergeCell ref="C232:C233"/>
    <mergeCell ref="C156:C157"/>
    <mergeCell ref="C172:C175"/>
    <mergeCell ref="C180:C181"/>
    <mergeCell ref="C188:C189"/>
    <mergeCell ref="C168:C171"/>
    <mergeCell ref="C100:C103"/>
    <mergeCell ref="C104:C105"/>
    <mergeCell ref="C112:C113"/>
    <mergeCell ref="C124:C126"/>
    <mergeCell ref="C52:C53"/>
    <mergeCell ref="C60:C61"/>
    <mergeCell ref="C64:C65"/>
    <mergeCell ref="C96:C99"/>
    <mergeCell ref="C15:D15"/>
    <mergeCell ref="C20:C23"/>
    <mergeCell ref="C36:C39"/>
    <mergeCell ref="C48:C49"/>
    <mergeCell ref="C11:D11"/>
    <mergeCell ref="C12:D12"/>
    <mergeCell ref="C13:D13"/>
    <mergeCell ref="C14:D14"/>
    <mergeCell ref="I9:I15"/>
    <mergeCell ref="J10:J15"/>
    <mergeCell ref="K10:K15"/>
    <mergeCell ref="L10:L15"/>
    <mergeCell ref="C196:C197"/>
    <mergeCell ref="A6:M6"/>
    <mergeCell ref="A8:A15"/>
    <mergeCell ref="B8:B15"/>
    <mergeCell ref="C8:D10"/>
    <mergeCell ref="E8:E15"/>
    <mergeCell ref="M8:M15"/>
    <mergeCell ref="F9:F15"/>
    <mergeCell ref="G9:G15"/>
    <mergeCell ref="H9:H15"/>
  </mergeCells>
  <printOptions horizontalCentered="1"/>
  <pageMargins left="0" right="0" top="0.5905511811023623" bottom="0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Rejonowy</dc:creator>
  <cp:keywords/>
  <dc:description/>
  <cp:lastModifiedBy>Grażyna Urbanek</cp:lastModifiedBy>
  <cp:lastPrinted>2004-05-05T08:58:33Z</cp:lastPrinted>
  <dcterms:created xsi:type="dcterms:W3CDTF">1999-06-23T10:13:04Z</dcterms:created>
  <dcterms:modified xsi:type="dcterms:W3CDTF">2004-05-05T09:04:50Z</dcterms:modified>
  <cp:category/>
  <cp:version/>
  <cp:contentType/>
  <cp:contentStatus/>
</cp:coreProperties>
</file>